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eus Documentos\PARQUE DE RODEIOS - CAPÃO\"/>
    </mc:Choice>
  </mc:AlternateContent>
  <bookViews>
    <workbookView xWindow="240" yWindow="405" windowWidth="20115" windowHeight="7380"/>
  </bookViews>
  <sheets>
    <sheet name="ORÇ." sheetId="1" r:id="rId1"/>
    <sheet name="CRON." sheetId="2" r:id="rId2"/>
    <sheet name="Plan3" sheetId="3" r:id="rId3"/>
  </sheets>
  <calcPr calcId="152511" fullPrecision="0"/>
</workbook>
</file>

<file path=xl/calcChain.xml><?xml version="1.0" encoding="utf-8"?>
<calcChain xmlns="http://schemas.openxmlformats.org/spreadsheetml/2006/main">
  <c r="L404" i="1" l="1"/>
  <c r="L401" i="1"/>
  <c r="K400" i="1"/>
  <c r="K399" i="1"/>
  <c r="K397" i="1"/>
  <c r="K395" i="1"/>
  <c r="K394" i="1"/>
  <c r="K393" i="1"/>
  <c r="K392" i="1"/>
  <c r="K391" i="1"/>
  <c r="K390" i="1"/>
  <c r="K389" i="1"/>
  <c r="K388" i="1"/>
  <c r="K387" i="1"/>
  <c r="L380" i="1"/>
  <c r="L383" i="1" s="1"/>
  <c r="K379" i="1"/>
  <c r="K378" i="1"/>
  <c r="K377" i="1"/>
  <c r="K376" i="1"/>
  <c r="K375" i="1"/>
  <c r="K374" i="1"/>
  <c r="K373" i="1"/>
  <c r="K371" i="1"/>
  <c r="K369" i="1"/>
  <c r="K368" i="1"/>
  <c r="K367" i="1"/>
  <c r="K366" i="1"/>
  <c r="K365" i="1"/>
  <c r="K364" i="1"/>
  <c r="K363" i="1"/>
  <c r="L354" i="1"/>
  <c r="L357" i="1" s="1"/>
  <c r="K353" i="1"/>
  <c r="K352" i="1"/>
  <c r="K350" i="1"/>
  <c r="K349" i="1"/>
  <c r="K347" i="1"/>
  <c r="K346" i="1"/>
  <c r="K345" i="1"/>
  <c r="K337" i="1"/>
  <c r="K336" i="1"/>
  <c r="K333" i="1"/>
  <c r="K335" i="1"/>
  <c r="K342" i="1"/>
  <c r="K341" i="1"/>
  <c r="K340" i="1"/>
  <c r="K339" i="1"/>
  <c r="K338" i="1"/>
  <c r="K404" i="1" l="1"/>
  <c r="J404" i="1" s="1"/>
  <c r="F26" i="2" s="1"/>
  <c r="L26" i="2" s="1"/>
  <c r="N26" i="2"/>
  <c r="K383" i="1"/>
  <c r="J383" i="1" s="1"/>
  <c r="F25" i="2" s="1"/>
  <c r="J25" i="2" s="1"/>
  <c r="L407" i="1"/>
  <c r="K357" i="1"/>
  <c r="J357" i="1" s="1"/>
  <c r="I274" i="1"/>
  <c r="J274" i="1" s="1"/>
  <c r="I273" i="1"/>
  <c r="J273" i="1" s="1"/>
  <c r="I129" i="1"/>
  <c r="J129" i="1" s="1"/>
  <c r="K129" i="1" s="1"/>
  <c r="L129" i="1" s="1"/>
  <c r="I128" i="1"/>
  <c r="J128" i="1" s="1"/>
  <c r="I318" i="1"/>
  <c r="J318" i="1" s="1"/>
  <c r="I177" i="1"/>
  <c r="J177" i="1" s="1"/>
  <c r="K407" i="1" l="1"/>
  <c r="J407" i="1"/>
  <c r="F24" i="2"/>
  <c r="H24" i="2" s="1"/>
  <c r="K128" i="1"/>
  <c r="K273" i="1"/>
  <c r="L273" i="1" s="1"/>
  <c r="K274" i="1"/>
  <c r="L274" i="1" s="1"/>
  <c r="K177" i="1"/>
  <c r="K318" i="1"/>
  <c r="L318" i="1" s="1"/>
  <c r="L177" i="1" l="1"/>
  <c r="L128" i="1"/>
  <c r="I323" i="1"/>
  <c r="J323" i="1" s="1"/>
  <c r="I316" i="1"/>
  <c r="J316" i="1" s="1"/>
  <c r="K316" i="1" s="1"/>
  <c r="L316" i="1" s="1"/>
  <c r="I314" i="1"/>
  <c r="J314" i="1" s="1"/>
  <c r="I312" i="1"/>
  <c r="J312" i="1" s="1"/>
  <c r="I304" i="1"/>
  <c r="J304" i="1" s="1"/>
  <c r="I298" i="1"/>
  <c r="J298" i="1" s="1"/>
  <c r="I296" i="1"/>
  <c r="J296" i="1" s="1"/>
  <c r="I295" i="1"/>
  <c r="J295" i="1" s="1"/>
  <c r="I293" i="1"/>
  <c r="J293" i="1" s="1"/>
  <c r="I292" i="1"/>
  <c r="J292" i="1" s="1"/>
  <c r="I291" i="1"/>
  <c r="J291" i="1" s="1"/>
  <c r="I290" i="1"/>
  <c r="J290" i="1" s="1"/>
  <c r="I285" i="1"/>
  <c r="J285" i="1" s="1"/>
  <c r="K285" i="1" s="1"/>
  <c r="I283" i="1"/>
  <c r="J283" i="1" s="1"/>
  <c r="K283" i="1" s="1"/>
  <c r="I281" i="1"/>
  <c r="J281" i="1" s="1"/>
  <c r="K281" i="1" s="1"/>
  <c r="I279" i="1"/>
  <c r="J279" i="1" s="1"/>
  <c r="K279" i="1" s="1"/>
  <c r="I269" i="1"/>
  <c r="J269" i="1" s="1"/>
  <c r="K269" i="1" s="1"/>
  <c r="L269" i="1" s="1"/>
  <c r="I265" i="1"/>
  <c r="J265" i="1" s="1"/>
  <c r="K265" i="1" s="1"/>
  <c r="L265" i="1" s="1"/>
  <c r="I262" i="1"/>
  <c r="J262" i="1" s="1"/>
  <c r="I259" i="1"/>
  <c r="J259" i="1" s="1"/>
  <c r="I257" i="1"/>
  <c r="J257" i="1" s="1"/>
  <c r="K257" i="1" s="1"/>
  <c r="L257" i="1" s="1"/>
  <c r="I253" i="1"/>
  <c r="J253" i="1" s="1"/>
  <c r="K253" i="1" s="1"/>
  <c r="L253" i="1" s="1"/>
  <c r="I251" i="1"/>
  <c r="J251" i="1" s="1"/>
  <c r="I245" i="1"/>
  <c r="J245" i="1" s="1"/>
  <c r="I243" i="1"/>
  <c r="J243" i="1" s="1"/>
  <c r="I241" i="1"/>
  <c r="J241" i="1" s="1"/>
  <c r="I239" i="1"/>
  <c r="J239" i="1" s="1"/>
  <c r="I233" i="1"/>
  <c r="J233" i="1" s="1"/>
  <c r="I231" i="1"/>
  <c r="J231" i="1" s="1"/>
  <c r="I229" i="1"/>
  <c r="J229" i="1" s="1"/>
  <c r="K229" i="1" s="1"/>
  <c r="I227" i="1"/>
  <c r="J227" i="1" s="1"/>
  <c r="I226" i="1"/>
  <c r="J226" i="1" s="1"/>
  <c r="I218" i="1"/>
  <c r="J218" i="1" s="1"/>
  <c r="J223" i="1" s="1"/>
  <c r="I212" i="1"/>
  <c r="J212" i="1" s="1"/>
  <c r="K212" i="1" s="1"/>
  <c r="L212" i="1" s="1"/>
  <c r="I210" i="1"/>
  <c r="J210" i="1" s="1"/>
  <c r="K210" i="1" s="1"/>
  <c r="L210" i="1" s="1"/>
  <c r="I208" i="1"/>
  <c r="J208" i="1" s="1"/>
  <c r="K208" i="1" s="1"/>
  <c r="L208" i="1" s="1"/>
  <c r="I206" i="1"/>
  <c r="J206" i="1" s="1"/>
  <c r="K206" i="1" s="1"/>
  <c r="L206" i="1" s="1"/>
  <c r="I205" i="1"/>
  <c r="J205" i="1" s="1"/>
  <c r="K205" i="1" s="1"/>
  <c r="L205" i="1" s="1"/>
  <c r="I202" i="1"/>
  <c r="J202" i="1" s="1"/>
  <c r="K202" i="1" s="1"/>
  <c r="L202" i="1" s="1"/>
  <c r="I200" i="1"/>
  <c r="J200" i="1" s="1"/>
  <c r="K200" i="1" s="1"/>
  <c r="I199" i="1"/>
  <c r="J199" i="1" s="1"/>
  <c r="I193" i="1"/>
  <c r="J193" i="1" s="1"/>
  <c r="J276" i="1" l="1"/>
  <c r="K323" i="1"/>
  <c r="K325" i="1" s="1"/>
  <c r="J325" i="1"/>
  <c r="J215" i="1"/>
  <c r="K215" i="1"/>
  <c r="K226" i="1"/>
  <c r="J236" i="1"/>
  <c r="K231" i="1"/>
  <c r="L231" i="1" s="1"/>
  <c r="K243" i="1"/>
  <c r="L243" i="1" s="1"/>
  <c r="K298" i="1"/>
  <c r="L298" i="1" s="1"/>
  <c r="K227" i="1"/>
  <c r="L227" i="1" s="1"/>
  <c r="K233" i="1"/>
  <c r="L233" i="1" s="1"/>
  <c r="K295" i="1"/>
  <c r="L295" i="1" s="1"/>
  <c r="J247" i="1"/>
  <c r="K239" i="1"/>
  <c r="L239" i="1" s="1"/>
  <c r="K292" i="1"/>
  <c r="L292" i="1" s="1"/>
  <c r="K193" i="1"/>
  <c r="K196" i="1" s="1"/>
  <c r="J196" i="1"/>
  <c r="K241" i="1"/>
  <c r="L241" i="1" s="1"/>
  <c r="K245" i="1"/>
  <c r="L245" i="1" s="1"/>
  <c r="K290" i="1"/>
  <c r="J301" i="1"/>
  <c r="J287" i="1"/>
  <c r="K291" i="1"/>
  <c r="L291" i="1" s="1"/>
  <c r="K293" i="1"/>
  <c r="L293" i="1" s="1"/>
  <c r="K296" i="1"/>
  <c r="L296" i="1" s="1"/>
  <c r="L199" i="1"/>
  <c r="L200" i="1"/>
  <c r="K218" i="1"/>
  <c r="K223" i="1" s="1"/>
  <c r="L229" i="1"/>
  <c r="K251" i="1"/>
  <c r="K262" i="1"/>
  <c r="L262" i="1" s="1"/>
  <c r="L281" i="1"/>
  <c r="J320" i="1"/>
  <c r="K314" i="1"/>
  <c r="L314" i="1" s="1"/>
  <c r="K259" i="1"/>
  <c r="L259" i="1" s="1"/>
  <c r="K287" i="1"/>
  <c r="J309" i="1"/>
  <c r="K312" i="1"/>
  <c r="L312" i="1" s="1"/>
  <c r="L279" i="1"/>
  <c r="L283" i="1"/>
  <c r="L285" i="1"/>
  <c r="K304" i="1"/>
  <c r="L304" i="1" s="1"/>
  <c r="L251" i="1" l="1"/>
  <c r="L276" i="1" s="1"/>
  <c r="K276" i="1"/>
  <c r="J328" i="1"/>
  <c r="L323" i="1"/>
  <c r="L325" i="1" s="1"/>
  <c r="L218" i="1"/>
  <c r="L223" i="1" s="1"/>
  <c r="K301" i="1"/>
  <c r="L193" i="1"/>
  <c r="L196" i="1" s="1"/>
  <c r="L320" i="1"/>
  <c r="L287" i="1"/>
  <c r="K236" i="1"/>
  <c r="K320" i="1"/>
  <c r="L309" i="1"/>
  <c r="L215" i="1"/>
  <c r="L290" i="1"/>
  <c r="L301" i="1" s="1"/>
  <c r="L247" i="1"/>
  <c r="K309" i="1"/>
  <c r="K247" i="1"/>
  <c r="L226" i="1"/>
  <c r="L236" i="1" s="1"/>
  <c r="K328" i="1" l="1"/>
  <c r="L328" i="1"/>
  <c r="I182" i="1"/>
  <c r="J182" i="1" s="1"/>
  <c r="J185" i="1" s="1"/>
  <c r="F23" i="2" s="1"/>
  <c r="N23" i="2" s="1"/>
  <c r="I175" i="1"/>
  <c r="J175" i="1" s="1"/>
  <c r="I173" i="1"/>
  <c r="J173" i="1" s="1"/>
  <c r="I171" i="1"/>
  <c r="J171" i="1" s="1"/>
  <c r="I165" i="1"/>
  <c r="J165" i="1" s="1"/>
  <c r="I160" i="1"/>
  <c r="J160" i="1" s="1"/>
  <c r="I158" i="1"/>
  <c r="J158" i="1" s="1"/>
  <c r="I157" i="1"/>
  <c r="J157" i="1" s="1"/>
  <c r="I155" i="1"/>
  <c r="J155" i="1" s="1"/>
  <c r="I154" i="1"/>
  <c r="J154" i="1" s="1"/>
  <c r="I153" i="1"/>
  <c r="J153" i="1" s="1"/>
  <c r="I152" i="1"/>
  <c r="J152" i="1" s="1"/>
  <c r="I148" i="1"/>
  <c r="J148" i="1" s="1"/>
  <c r="I146" i="1"/>
  <c r="J146" i="1" s="1"/>
  <c r="I144" i="1"/>
  <c r="J144" i="1" s="1"/>
  <c r="I141" i="1"/>
  <c r="J141" i="1" s="1"/>
  <c r="I139" i="1"/>
  <c r="J139" i="1" s="1"/>
  <c r="I137" i="1"/>
  <c r="J137" i="1" s="1"/>
  <c r="I135" i="1"/>
  <c r="J135" i="1" s="1"/>
  <c r="I124" i="1"/>
  <c r="J124" i="1" s="1"/>
  <c r="I120" i="1"/>
  <c r="J120" i="1" s="1"/>
  <c r="I117" i="1"/>
  <c r="J117" i="1" s="1"/>
  <c r="I114" i="1"/>
  <c r="J114" i="1" s="1"/>
  <c r="I112" i="1"/>
  <c r="J112" i="1" s="1"/>
  <c r="I108" i="1"/>
  <c r="J108" i="1" s="1"/>
  <c r="I106" i="1"/>
  <c r="J106" i="1" s="1"/>
  <c r="I101" i="1"/>
  <c r="J101" i="1" s="1"/>
  <c r="I100" i="1"/>
  <c r="J100" i="1" s="1"/>
  <c r="I99" i="1"/>
  <c r="J99" i="1" s="1"/>
  <c r="I98" i="1"/>
  <c r="J98" i="1" s="1"/>
  <c r="I97" i="1"/>
  <c r="J97" i="1" s="1"/>
  <c r="I93" i="1"/>
  <c r="J93" i="1" s="1"/>
  <c r="I89" i="1"/>
  <c r="J89" i="1" s="1"/>
  <c r="I87" i="1"/>
  <c r="J87" i="1" s="1"/>
  <c r="I85" i="1"/>
  <c r="J85" i="1" s="1"/>
  <c r="I82" i="1"/>
  <c r="J82" i="1" s="1"/>
  <c r="I80" i="1"/>
  <c r="J80" i="1" s="1"/>
  <c r="I78" i="1"/>
  <c r="J78" i="1" s="1"/>
  <c r="I73" i="1"/>
  <c r="J73" i="1" s="1"/>
  <c r="I71" i="1"/>
  <c r="J71" i="1" s="1"/>
  <c r="I69" i="1"/>
  <c r="J69" i="1" s="1"/>
  <c r="I67" i="1"/>
  <c r="J67" i="1" s="1"/>
  <c r="I61" i="1"/>
  <c r="J61" i="1" s="1"/>
  <c r="I59" i="1"/>
  <c r="J59" i="1" s="1"/>
  <c r="I57" i="1"/>
  <c r="J57" i="1" s="1"/>
  <c r="I55" i="1"/>
  <c r="J55" i="1" s="1"/>
  <c r="I54" i="1"/>
  <c r="J54" i="1" s="1"/>
  <c r="I46" i="1"/>
  <c r="J46" i="1" s="1"/>
  <c r="J51" i="1" s="1"/>
  <c r="F14" i="2" s="1"/>
  <c r="H14" i="2" s="1"/>
  <c r="J14" i="2" s="1"/>
  <c r="J132" i="1" l="1"/>
  <c r="F18" i="2" s="1"/>
  <c r="L18" i="2" s="1"/>
  <c r="J179" i="1"/>
  <c r="F22" i="2" s="1"/>
  <c r="N22" i="2" s="1"/>
  <c r="J168" i="1"/>
  <c r="F21" i="2" s="1"/>
  <c r="L21" i="2" s="1"/>
  <c r="J103" i="1"/>
  <c r="F17" i="2" s="1"/>
  <c r="L17" i="2" s="1"/>
  <c r="J150" i="1"/>
  <c r="F19" i="2" s="1"/>
  <c r="L19" i="2" s="1"/>
  <c r="J75" i="1"/>
  <c r="F16" i="2" s="1"/>
  <c r="J16" i="2" s="1"/>
  <c r="J162" i="1"/>
  <c r="F20" i="2" s="1"/>
  <c r="N20" i="2" s="1"/>
  <c r="J64" i="1"/>
  <c r="F15" i="2" s="1"/>
  <c r="H15" i="2" s="1"/>
  <c r="J15" i="2" s="1"/>
  <c r="K182" i="1"/>
  <c r="K175" i="1"/>
  <c r="L175" i="1" s="1"/>
  <c r="K173" i="1"/>
  <c r="L173" i="1" s="1"/>
  <c r="K171" i="1"/>
  <c r="K165" i="1"/>
  <c r="L165" i="1" s="1"/>
  <c r="K160" i="1"/>
  <c r="L160" i="1" s="1"/>
  <c r="K158" i="1"/>
  <c r="L158" i="1" s="1"/>
  <c r="K157" i="1"/>
  <c r="L157" i="1" s="1"/>
  <c r="K155" i="1"/>
  <c r="L155" i="1" s="1"/>
  <c r="K154" i="1"/>
  <c r="K153" i="1"/>
  <c r="L153" i="1" s="1"/>
  <c r="K152" i="1"/>
  <c r="L152" i="1" s="1"/>
  <c r="K148" i="1"/>
  <c r="L148" i="1" s="1"/>
  <c r="K146" i="1"/>
  <c r="L146" i="1" s="1"/>
  <c r="K144" i="1"/>
  <c r="L144" i="1" s="1"/>
  <c r="K141" i="1"/>
  <c r="L141" i="1" s="1"/>
  <c r="K139" i="1"/>
  <c r="L139" i="1" s="1"/>
  <c r="K137" i="1"/>
  <c r="L137" i="1" s="1"/>
  <c r="K135" i="1"/>
  <c r="K124" i="1"/>
  <c r="L124" i="1" s="1"/>
  <c r="K120" i="1"/>
  <c r="L120" i="1" s="1"/>
  <c r="K117" i="1"/>
  <c r="L117" i="1" s="1"/>
  <c r="K114" i="1"/>
  <c r="L114" i="1" s="1"/>
  <c r="K112" i="1"/>
  <c r="L112" i="1" s="1"/>
  <c r="K108" i="1"/>
  <c r="L108" i="1" s="1"/>
  <c r="K106" i="1"/>
  <c r="K101" i="1"/>
  <c r="L101" i="1" s="1"/>
  <c r="K100" i="1"/>
  <c r="L100" i="1" s="1"/>
  <c r="K99" i="1"/>
  <c r="L99" i="1" s="1"/>
  <c r="K98" i="1"/>
  <c r="L98" i="1" s="1"/>
  <c r="K97" i="1"/>
  <c r="L97" i="1" s="1"/>
  <c r="K93" i="1"/>
  <c r="L93" i="1" s="1"/>
  <c r="K89" i="1"/>
  <c r="L89" i="1" s="1"/>
  <c r="K87" i="1"/>
  <c r="L87" i="1" s="1"/>
  <c r="K85" i="1"/>
  <c r="L85" i="1" s="1"/>
  <c r="K82" i="1"/>
  <c r="L82" i="1" s="1"/>
  <c r="K80" i="1"/>
  <c r="L80" i="1" s="1"/>
  <c r="K78" i="1"/>
  <c r="K73" i="1"/>
  <c r="L73" i="1" s="1"/>
  <c r="K71" i="1"/>
  <c r="L71" i="1" s="1"/>
  <c r="K69" i="1"/>
  <c r="L69" i="1" s="1"/>
  <c r="K67" i="1"/>
  <c r="K61" i="1"/>
  <c r="L61" i="1" s="1"/>
  <c r="K59" i="1"/>
  <c r="L59" i="1" s="1"/>
  <c r="K57" i="1"/>
  <c r="L57" i="1" s="1"/>
  <c r="K55" i="1"/>
  <c r="L55" i="1" s="1"/>
  <c r="K54" i="1"/>
  <c r="L54" i="1" s="1"/>
  <c r="K46" i="1"/>
  <c r="I21" i="1"/>
  <c r="I40" i="1"/>
  <c r="J40" i="1" s="1"/>
  <c r="I38" i="1"/>
  <c r="J38" i="1" s="1"/>
  <c r="I30" i="1"/>
  <c r="J30" i="1" s="1"/>
  <c r="I36" i="1"/>
  <c r="J36" i="1" s="1"/>
  <c r="I34" i="1"/>
  <c r="J34" i="1" s="1"/>
  <c r="I33" i="1"/>
  <c r="J33" i="1" s="1"/>
  <c r="I28" i="1"/>
  <c r="J28" i="1" s="1"/>
  <c r="I27" i="1"/>
  <c r="J27" i="1" s="1"/>
  <c r="J28" i="2" l="1"/>
  <c r="N28" i="2"/>
  <c r="L28" i="2"/>
  <c r="K179" i="1"/>
  <c r="K132" i="1"/>
  <c r="K75" i="1"/>
  <c r="L78" i="1"/>
  <c r="L103" i="1" s="1"/>
  <c r="K103" i="1"/>
  <c r="K162" i="1"/>
  <c r="L168" i="1"/>
  <c r="L182" i="1"/>
  <c r="L185" i="1" s="1"/>
  <c r="K185" i="1"/>
  <c r="L67" i="1"/>
  <c r="L75" i="1" s="1"/>
  <c r="K168" i="1"/>
  <c r="L106" i="1"/>
  <c r="L132" i="1" s="1"/>
  <c r="L154" i="1"/>
  <c r="L162" i="1" s="1"/>
  <c r="L171" i="1"/>
  <c r="L179" i="1" s="1"/>
  <c r="L46" i="1"/>
  <c r="L51" i="1" s="1"/>
  <c r="K51" i="1"/>
  <c r="L64" i="1"/>
  <c r="K64" i="1"/>
  <c r="K40" i="1"/>
  <c r="L40" i="1" s="1"/>
  <c r="J43" i="1"/>
  <c r="F13" i="2" s="1"/>
  <c r="H13" i="2" s="1"/>
  <c r="K150" i="1"/>
  <c r="L135" i="1"/>
  <c r="L150" i="1" s="1"/>
  <c r="K38" i="1"/>
  <c r="L38" i="1" s="1"/>
  <c r="L27" i="1"/>
  <c r="K36" i="1"/>
  <c r="L36" i="1" s="1"/>
  <c r="K28" i="1"/>
  <c r="K30" i="1"/>
  <c r="L30" i="1" s="1"/>
  <c r="K33" i="1"/>
  <c r="L33" i="1" s="1"/>
  <c r="K34" i="1"/>
  <c r="L34" i="1" s="1"/>
  <c r="J21" i="1"/>
  <c r="K43" i="1" l="1"/>
  <c r="L28" i="1"/>
  <c r="L43" i="1" s="1"/>
  <c r="K21" i="1"/>
  <c r="J24" i="1"/>
  <c r="J187" i="1" l="1"/>
  <c r="J411" i="1" s="1"/>
  <c r="F12" i="2"/>
  <c r="L21" i="1"/>
  <c r="L24" i="1" s="1"/>
  <c r="L187" i="1" s="1"/>
  <c r="L411" i="1" s="1"/>
  <c r="K24" i="1"/>
  <c r="K187" i="1" s="1"/>
  <c r="K411" i="1" s="1"/>
  <c r="H12" i="2" l="1"/>
  <c r="H28" i="2" s="1"/>
  <c r="F28" i="2"/>
  <c r="I28" i="2" l="1"/>
  <c r="K28" i="2"/>
  <c r="M28" i="2"/>
  <c r="H29" i="2"/>
  <c r="J29" i="2" s="1"/>
  <c r="L29" i="2" s="1"/>
  <c r="N29" i="2" s="1"/>
  <c r="G28" i="2"/>
  <c r="G29" i="2" s="1"/>
  <c r="I29" i="2" l="1"/>
  <c r="K29" i="2" s="1"/>
  <c r="M29" i="2" s="1"/>
</calcChain>
</file>

<file path=xl/sharedStrings.xml><?xml version="1.0" encoding="utf-8"?>
<sst xmlns="http://schemas.openxmlformats.org/spreadsheetml/2006/main" count="714" uniqueCount="413">
  <si>
    <t>ORÇAMENTO</t>
  </si>
  <si>
    <t>PROPRIETÁRIO: Prefeitura Municipal de Capão Bonito do Sul-RS.</t>
  </si>
  <si>
    <t>LOCAL: Capão Bonito do Sul-RS</t>
  </si>
  <si>
    <t>ITEM</t>
  </si>
  <si>
    <t>DISCRIMINAÇÃO</t>
  </si>
  <si>
    <t>QUANT.</t>
  </si>
  <si>
    <t>UNID.</t>
  </si>
  <si>
    <t>TOTAL</t>
  </si>
  <si>
    <t>S/ BDI</t>
  </si>
  <si>
    <t>UNITÁRIO</t>
  </si>
  <si>
    <t>C/ BDI</t>
  </si>
  <si>
    <t>MATERIAL</t>
  </si>
  <si>
    <t>SERVIÇOS INICIAIS</t>
  </si>
  <si>
    <t>1.1</t>
  </si>
  <si>
    <t>Locação convencional de obras,</t>
  </si>
  <si>
    <t>m²</t>
  </si>
  <si>
    <t>m³</t>
  </si>
  <si>
    <t>Concreto Ciclópico FCK=10MPA 30% Pedra de</t>
  </si>
  <si>
    <t>Armação de Pilar ou Viga de uma Estrutura de</t>
  </si>
  <si>
    <t>Kg</t>
  </si>
  <si>
    <t>Concreto Armado Aço CA-60 de 5.0 MM.</t>
  </si>
  <si>
    <t>Concreto Armado Aço CA-50 de 10.0 MM.</t>
  </si>
  <si>
    <t>PAREDES</t>
  </si>
  <si>
    <t>Argamassa Traço 1:2:8 (Cimento, Cal e Areia)</t>
  </si>
  <si>
    <t>ESTRUTURA</t>
  </si>
  <si>
    <t>m</t>
  </si>
  <si>
    <t>Laje Pré-Moldada, 8 cm mais 4 cm de cobri-</t>
  </si>
  <si>
    <t>mento em concreto armado.</t>
  </si>
  <si>
    <t>COBERTURA</t>
  </si>
  <si>
    <t>Fabricação e Instalação de Tesoura Inteira Não</t>
  </si>
  <si>
    <t>un</t>
  </si>
  <si>
    <t>INSTALAÇÕES HIDRO SANITÁRIAS e APARELHOS</t>
  </si>
  <si>
    <t>Vaso sanitário sifonado com caixa acoplada</t>
  </si>
  <si>
    <t>louça branca - fornecimento e instalação</t>
  </si>
  <si>
    <t>Lavatório louça branca com coluna, 44 x 35,5cm,</t>
  </si>
  <si>
    <t>padrão popular - fornecimento e instalação.</t>
  </si>
  <si>
    <t>Caixa sifonada PVC DN 150 x 185 x75 mm, junta</t>
  </si>
  <si>
    <t>elástica, fornecida e instalada em ramal de des-</t>
  </si>
  <si>
    <t>carga ou em ramal de esgoto sanitário.</t>
  </si>
  <si>
    <t>3/4", padrão médio - fornecimento e instal.</t>
  </si>
  <si>
    <t>tampa- incluso fixação.</t>
  </si>
  <si>
    <t>tampa de concreto - fornecimento e instalação.</t>
  </si>
  <si>
    <t>Ponto de consumo terminal de água fria (Sub-</t>
  </si>
  <si>
    <t>ramal) com tubulação de PVC, DN 25mm, ins-</t>
  </si>
  <si>
    <t>talado em ramal de água, inclusos rasgos e</t>
  </si>
  <si>
    <t>chumbamento em alvenaria.</t>
  </si>
  <si>
    <t>Ponto de esgoto DN 50 mm</t>
  </si>
  <si>
    <t>Ponto de esgoto DN 100 mm</t>
  </si>
  <si>
    <t>INSTALAÇÕES ELÉTRICAS</t>
  </si>
  <si>
    <t>Luminária tipo Spot para 1 lâmpada incande-</t>
  </si>
  <si>
    <t>cente/fluorescente compacta.</t>
  </si>
  <si>
    <t>Quadro de distribuição de energia de embutir,</t>
  </si>
  <si>
    <t>em chapa metálica, para 3 disjuntores termo-</t>
  </si>
  <si>
    <t>magnéticos monopolares sem barramento,</t>
  </si>
  <si>
    <t>fornecimento e instalação.</t>
  </si>
  <si>
    <t>Disjuntor termomagnético monopolar tipo DIN,</t>
  </si>
  <si>
    <t>corrente nominal 10 A - fornecimento e instal.</t>
  </si>
  <si>
    <t>Interruptor simples (1 módulo) 10A/250V, in-</t>
  </si>
  <si>
    <t>cluindo suporte e placa - fornecimento e ins-</t>
  </si>
  <si>
    <t>talação.</t>
  </si>
  <si>
    <t>Interruptor simples (2 módulo) 10A/250V, in-</t>
  </si>
  <si>
    <t xml:space="preserve">Ponto de iluminação residencial incluindo </t>
  </si>
  <si>
    <t>interruptor simples, caixa elétrica, eletroduto,</t>
  </si>
  <si>
    <t>cabo, rasgo, quebra e chumbamento (exclu-</t>
  </si>
  <si>
    <t>indo luminária e lâmpada).</t>
  </si>
  <si>
    <t xml:space="preserve">interruptor simples (2 módulos), caixa elétrica, </t>
  </si>
  <si>
    <t>eletroduto, cabo, rasgo, quebra e chumbamen-</t>
  </si>
  <si>
    <t>to (excluindo luminária e lâmpada).</t>
  </si>
  <si>
    <t>ESQUADRIAS</t>
  </si>
  <si>
    <t>cm, Fornecimento e Instalação</t>
  </si>
  <si>
    <t>Fechadura de Embutir para Portas Internas,</t>
  </si>
  <si>
    <t>Completa, Padrão Médio, Fornec. E Instalação.</t>
  </si>
  <si>
    <t>PISOS</t>
  </si>
  <si>
    <t>Aterro Manual em Solo Argiloso.</t>
  </si>
  <si>
    <t>Lastro de brita n. 1, espessura 3 cm.</t>
  </si>
  <si>
    <t>Roda Pé Cerâmico, altura 7 cm</t>
  </si>
  <si>
    <t>REVESTIMENTOS</t>
  </si>
  <si>
    <t>LIMPEZA DA OBRA</t>
  </si>
  <si>
    <t>Limpeza final da obra</t>
  </si>
  <si>
    <t xml:space="preserve">Escavação Manual de Valas </t>
  </si>
  <si>
    <t>Alvenaria de tijolo maciço cerâmico 5x10x20 cm</t>
  </si>
  <si>
    <t>1 vez (espessura 20 cm), assentado com arga-</t>
  </si>
  <si>
    <t>massa traço 1:2:8 (cimento, cal e areia).</t>
  </si>
  <si>
    <t>SUBTOTAL</t>
  </si>
  <si>
    <t>Sumidouro de pedra de mão e lona preta.</t>
  </si>
  <si>
    <t>através de gabarito de tábuas.</t>
  </si>
  <si>
    <t>Forma Tábua para Concreto em Fundação.</t>
  </si>
  <si>
    <t>Mão, inclusive lançamento.</t>
  </si>
  <si>
    <t>Forma Tábua para Concreto em estruturas.</t>
  </si>
  <si>
    <t>Impermeabilização de Fundação/Baldrame e</t>
  </si>
  <si>
    <t>floreiras com tinta betuminosa, duas demãos.</t>
  </si>
  <si>
    <t>fossa, composto de 10 m de tubo de PVC esgo-</t>
  </si>
  <si>
    <t>Ligação Domiciliar de esgoto, da obra até a</t>
  </si>
  <si>
    <t>inclusive lançamento.</t>
  </si>
  <si>
    <t>CRONOGRAMA</t>
  </si>
  <si>
    <t xml:space="preserve">            DISCRIMINAÇÃO</t>
  </si>
  <si>
    <t>VALOR</t>
  </si>
  <si>
    <t>C/ B.D.I.</t>
  </si>
  <si>
    <t>%</t>
  </si>
  <si>
    <t>R$</t>
  </si>
  <si>
    <t>Total Simples</t>
  </si>
  <si>
    <t>Total Acumulado</t>
  </si>
  <si>
    <t>INSTALAÇÕES H. SAN. e APAR.</t>
  </si>
  <si>
    <t>FCK=15MPa, inclusive lançamento.</t>
  </si>
  <si>
    <t>Concretagem de vigas e pilares, FCK = 15MPa,</t>
  </si>
  <si>
    <t>to predial 100 mm e caixa de alvenaria(80x80x60)</t>
  </si>
  <si>
    <t>1.</t>
  </si>
  <si>
    <t>Serviços Iniciais</t>
  </si>
  <si>
    <t>1.1.1</t>
  </si>
  <si>
    <t xml:space="preserve">FUNDAÇÕES </t>
  </si>
  <si>
    <t>1.2</t>
  </si>
  <si>
    <t>1.2.1</t>
  </si>
  <si>
    <t xml:space="preserve">Concretagem de viga de baldrame </t>
  </si>
  <si>
    <t xml:space="preserve">Alvenaria em Tijolo Cerâmico Maciço, </t>
  </si>
  <si>
    <t>Concreto Armado Aço CA-50 de 12.5 MM.</t>
  </si>
  <si>
    <t>Beiral de madeira</t>
  </si>
  <si>
    <t>Fossa séptica, 350 lt.</t>
  </si>
  <si>
    <t>Filtro anaeróbico, 350 lt.</t>
  </si>
  <si>
    <t>Porta de Madeira Semi-Oca, 60x190 cm, Espes.</t>
  </si>
  <si>
    <t>Alizar/Guarnição 5x1,5cm para Porta de 60x190</t>
  </si>
  <si>
    <t>Assoalho de madeira de pinheiro , incluso</t>
  </si>
  <si>
    <t>barroteamento</t>
  </si>
  <si>
    <t>Escada de madeira de pinheiro</t>
  </si>
  <si>
    <t>Aplicação de fundo impermeabilizante, incolor,</t>
  </si>
  <si>
    <t>M.OBRA</t>
  </si>
  <si>
    <t xml:space="preserve">PINTURAS </t>
  </si>
  <si>
    <t>Contrapiso em Areia e Cimento, traço 3:1, 6 cm</t>
  </si>
  <si>
    <t xml:space="preserve">3,5 cm, Incluso Dobradiça, Fornecimento, </t>
  </si>
  <si>
    <t>Instalação, marco e batente.</t>
  </si>
  <si>
    <t>2.</t>
  </si>
  <si>
    <t>Aparelhada, Vão de 6 M, para de aluzinc.</t>
  </si>
  <si>
    <t>Telhamento com Telha aluzinc, tipo trapezoidal,</t>
  </si>
  <si>
    <t>Janela com vidro temperado, 6 mm, com perfil</t>
  </si>
  <si>
    <t>de alumínio, maxi-ar</t>
  </si>
  <si>
    <t>de alumínio, em 4 folhas, de correr.</t>
  </si>
  <si>
    <t>de alumínio, em 2 folhas, de correr.</t>
  </si>
  <si>
    <t>Remoção de impurezas nas paredes externas e</t>
  </si>
  <si>
    <t>internas</t>
  </si>
  <si>
    <t>nas paredes externas.</t>
  </si>
  <si>
    <t xml:space="preserve">Pintura com resina, incolor, 3 demãos, nas </t>
  </si>
  <si>
    <t>paredes externas e internas.</t>
  </si>
  <si>
    <t>Reboco de areia e cimento, 3:1, nas vigas e</t>
  </si>
  <si>
    <t>pilares aparentes.</t>
  </si>
  <si>
    <t>Assoalho de madeira dura do norte, incluso o</t>
  </si>
  <si>
    <t>Porta de alumínio,completa, cor branca</t>
  </si>
  <si>
    <t>nas paredes externas, uma demão.</t>
  </si>
  <si>
    <t>a vista, com dimensões de 11,5 x 6 x 24 cm,</t>
  </si>
  <si>
    <t xml:space="preserve"> 1 Vez (Espessura 11,5  cm) Assentado em </t>
  </si>
  <si>
    <t>Trama de Madeira Composta por terças de</t>
  </si>
  <si>
    <t>caibros, para aluzinc.</t>
  </si>
  <si>
    <t>incluso parafusos.</t>
  </si>
  <si>
    <t>Papeleira de parede em metal cromado com</t>
  </si>
  <si>
    <t xml:space="preserve">              7 dias</t>
  </si>
  <si>
    <t xml:space="preserve">           21 dias</t>
  </si>
  <si>
    <t xml:space="preserve">           30 dias</t>
  </si>
  <si>
    <t xml:space="preserve">FUNDAÇÕES  </t>
  </si>
  <si>
    <t xml:space="preserve">              15 dias</t>
  </si>
  <si>
    <t>Capão Bonito do Sul, 26 de janeiro de 2018.</t>
  </si>
  <si>
    <t>OBRA: Revitalização do Parque Municipal de Eventos.</t>
  </si>
  <si>
    <t>ENDEREÇO: Estrada Esmerlada</t>
  </si>
  <si>
    <t>ENDEREÇO: Estrada Esmeralda.</t>
  </si>
  <si>
    <t>Torneira cromada para lavatório , automática,</t>
  </si>
  <si>
    <t>Luminária tipo Spot, incluso lâmpada de led</t>
  </si>
  <si>
    <t>25 W.</t>
  </si>
  <si>
    <t xml:space="preserve">Quadro de distribuição de energia, </t>
  </si>
  <si>
    <t>corrente nominal 15 A - fornecimento e instal.</t>
  </si>
  <si>
    <t>Contra piso em Areia e Cimento, traço 3:1, 6 cm</t>
  </si>
  <si>
    <t xml:space="preserve">Piso cerâmico, PEI IV, 45 x 45 cm, </t>
  </si>
  <si>
    <t>com argamassa colante, incluindo rejunte.</t>
  </si>
  <si>
    <t xml:space="preserve">Pintura com resina, cor escura, 3 demãos, nas </t>
  </si>
  <si>
    <t>escadas, assoalho e porta de madeira.</t>
  </si>
  <si>
    <t>escadas, assoalho.</t>
  </si>
  <si>
    <t>Tomadas, 10A, externas.</t>
  </si>
  <si>
    <t>Interruptor simples(1 módulo) 10A/250V, in-</t>
  </si>
  <si>
    <t xml:space="preserve">Ponto de tomada. </t>
  </si>
  <si>
    <t>1.2.2</t>
  </si>
  <si>
    <t>1.2.3</t>
  </si>
  <si>
    <t>1.2.4</t>
  </si>
  <si>
    <t>1.2.5</t>
  </si>
  <si>
    <t>1.2.6</t>
  </si>
  <si>
    <t>1.2.7</t>
  </si>
  <si>
    <t>1.3</t>
  </si>
  <si>
    <t>1.3.1</t>
  </si>
  <si>
    <t>1.4</t>
  </si>
  <si>
    <t>1.4.1</t>
  </si>
  <si>
    <t>1.4.2</t>
  </si>
  <si>
    <t>1.4.3</t>
  </si>
  <si>
    <t>1.4.4</t>
  </si>
  <si>
    <t>1.4.5</t>
  </si>
  <si>
    <t>1.5</t>
  </si>
  <si>
    <t>1.5.1</t>
  </si>
  <si>
    <t>1.5.2</t>
  </si>
  <si>
    <t>1.5.3</t>
  </si>
  <si>
    <t>1.5.4</t>
  </si>
  <si>
    <t>1.6</t>
  </si>
  <si>
    <t>1.6.1</t>
  </si>
  <si>
    <t>1.6.2</t>
  </si>
  <si>
    <t>1.6.3</t>
  </si>
  <si>
    <t>1.6.4</t>
  </si>
  <si>
    <t>1.6.5</t>
  </si>
  <si>
    <t>1.6.6</t>
  </si>
  <si>
    <t>1.6.7</t>
  </si>
  <si>
    <t>1.6.8</t>
  </si>
  <si>
    <t>1.6.9</t>
  </si>
  <si>
    <t>1.6.10</t>
  </si>
  <si>
    <t>1.6.11</t>
  </si>
  <si>
    <t>1.6.12</t>
  </si>
  <si>
    <t>1.7</t>
  </si>
  <si>
    <t>1.7.1</t>
  </si>
  <si>
    <t>1.7.2</t>
  </si>
  <si>
    <t>1.7.3</t>
  </si>
  <si>
    <t>1.7.4</t>
  </si>
  <si>
    <t>1.7.5</t>
  </si>
  <si>
    <t>1.7.6</t>
  </si>
  <si>
    <t>1.7.7</t>
  </si>
  <si>
    <t>1.7.8</t>
  </si>
  <si>
    <t>1.7.9</t>
  </si>
  <si>
    <t>1.8</t>
  </si>
  <si>
    <t>1.8.1</t>
  </si>
  <si>
    <t>1.8.2</t>
  </si>
  <si>
    <t>1.8.3</t>
  </si>
  <si>
    <t>1.8.4</t>
  </si>
  <si>
    <t>1.8.5</t>
  </si>
  <si>
    <t>1.8.6</t>
  </si>
  <si>
    <t>1.8.7</t>
  </si>
  <si>
    <t>1.9</t>
  </si>
  <si>
    <t>1.9.1</t>
  </si>
  <si>
    <t>1.9.2</t>
  </si>
  <si>
    <t>1.9.3</t>
  </si>
  <si>
    <t>1.9.4</t>
  </si>
  <si>
    <t>1.9.5</t>
  </si>
  <si>
    <t>1.9.6</t>
  </si>
  <si>
    <t>1.9.7</t>
  </si>
  <si>
    <t>1.10</t>
  </si>
  <si>
    <t>1.10.1</t>
  </si>
  <si>
    <t>1.11</t>
  </si>
  <si>
    <t>1.11.1</t>
  </si>
  <si>
    <t>1.11.2</t>
  </si>
  <si>
    <t>1.11.3</t>
  </si>
  <si>
    <t>1.11.4</t>
  </si>
  <si>
    <t>1.12</t>
  </si>
  <si>
    <t>1.12.1</t>
  </si>
  <si>
    <t>2.1</t>
  </si>
  <si>
    <t>2.1.1</t>
  </si>
  <si>
    <t>2.2</t>
  </si>
  <si>
    <t>2.2.1</t>
  </si>
  <si>
    <t>2.2.2</t>
  </si>
  <si>
    <t>2.2.3</t>
  </si>
  <si>
    <t>2.2.4</t>
  </si>
  <si>
    <t>2.2.5</t>
  </si>
  <si>
    <t>2.2.6</t>
  </si>
  <si>
    <t>2.2.7</t>
  </si>
  <si>
    <t>2.2.8</t>
  </si>
  <si>
    <t>2.3</t>
  </si>
  <si>
    <t>2.3.1</t>
  </si>
  <si>
    <t>2.4</t>
  </si>
  <si>
    <t>2.4.1</t>
  </si>
  <si>
    <t>2.4.2</t>
  </si>
  <si>
    <t>2.4.3</t>
  </si>
  <si>
    <t>2.4.4</t>
  </si>
  <si>
    <t>2.4.5</t>
  </si>
  <si>
    <t>2.5</t>
  </si>
  <si>
    <t>2.5.1</t>
  </si>
  <si>
    <t>2.5.2</t>
  </si>
  <si>
    <t>2.5.3</t>
  </si>
  <si>
    <t>2.5.4</t>
  </si>
  <si>
    <t>2.6</t>
  </si>
  <si>
    <t>2.6.1</t>
  </si>
  <si>
    <t>2.6.3</t>
  </si>
  <si>
    <t>2.6.2</t>
  </si>
  <si>
    <t>2.6.4</t>
  </si>
  <si>
    <t>2.6.5</t>
  </si>
  <si>
    <t>2.6.6</t>
  </si>
  <si>
    <t>2.6.7</t>
  </si>
  <si>
    <t>2.6.8</t>
  </si>
  <si>
    <t>2.6.9</t>
  </si>
  <si>
    <t>2.7</t>
  </si>
  <si>
    <t>2.7.1</t>
  </si>
  <si>
    <t>2.7.2</t>
  </si>
  <si>
    <t>2.7.3</t>
  </si>
  <si>
    <t>2.7.4</t>
  </si>
  <si>
    <t>2.8</t>
  </si>
  <si>
    <t>2.8.1</t>
  </si>
  <si>
    <t>2.8.2</t>
  </si>
  <si>
    <t>2.8.3</t>
  </si>
  <si>
    <t>2.8.4</t>
  </si>
  <si>
    <t>2.8.5</t>
  </si>
  <si>
    <t>2.8.6</t>
  </si>
  <si>
    <t>2.8.7</t>
  </si>
  <si>
    <t>2.9</t>
  </si>
  <si>
    <t>2.9.1</t>
  </si>
  <si>
    <t>2.10</t>
  </si>
  <si>
    <t>2.10.1</t>
  </si>
  <si>
    <t>2.10.2</t>
  </si>
  <si>
    <t>2.10.3</t>
  </si>
  <si>
    <t>2.10.4</t>
  </si>
  <si>
    <t>2.11</t>
  </si>
  <si>
    <t>2.11.1</t>
  </si>
  <si>
    <t>3.</t>
  </si>
  <si>
    <t>MANGUEIRAS (110,00 m)</t>
  </si>
  <si>
    <t>parafuso esticador</t>
  </si>
  <si>
    <t>guia 15x3x5,50 itauba pleinada e arredondada</t>
  </si>
  <si>
    <t>Parafuso frances 5.16x3.1/2</t>
  </si>
  <si>
    <t>parafusos frances 5.16 4.1/2</t>
  </si>
  <si>
    <t>dobradiça sistema U  estilo ferreiro</t>
  </si>
  <si>
    <t>rolo de cordoalha 250mts</t>
  </si>
  <si>
    <t>medidor de laço</t>
  </si>
  <si>
    <t>02 portão de 3,00 no corredor</t>
  </si>
  <si>
    <t>guias15x3 itauba para 2 portão 3,00</t>
  </si>
  <si>
    <t>parafuso 5.16</t>
  </si>
  <si>
    <t>18 cm acima</t>
  </si>
  <si>
    <t>trama 6x8x1,80 plainada</t>
  </si>
  <si>
    <t xml:space="preserve">retranca 8x10x2,80 itauba plainada e </t>
  </si>
  <si>
    <t>arredondada</t>
  </si>
  <si>
    <t xml:space="preserve">mestre de itauba 2,80 plainado e arredondado </t>
  </si>
  <si>
    <t>guia 15x4x2,00 itauba  plainada e arredondada</t>
  </si>
  <si>
    <t>guia 15x4x4,00 itauba  plainada e arredondada</t>
  </si>
  <si>
    <t>palanque roliço de 3,20 plainado itauba</t>
  </si>
  <si>
    <t>Mão de obra mangueira (110,00 m)</t>
  </si>
  <si>
    <t>4.</t>
  </si>
  <si>
    <t>CERCA DA FRENTE (220 m)</t>
  </si>
  <si>
    <t>rolo de cordoalha 250 mts</t>
  </si>
  <si>
    <t>moerão de 9,00 metros grosso de itauba (40cm)</t>
  </si>
  <si>
    <t>Moerão de 9,50 metros de itauba (30cm)</t>
  </si>
  <si>
    <t>arame de amarrar nª12</t>
  </si>
  <si>
    <t>arame de rabixo nª6</t>
  </si>
  <si>
    <t xml:space="preserve">roda de carreta </t>
  </si>
  <si>
    <t xml:space="preserve">corrente galvanizada para fixação </t>
  </si>
  <si>
    <t>12 cm acima</t>
  </si>
  <si>
    <t>guia 15x3x5,50 itauba plainada e arredondada</t>
  </si>
  <si>
    <t>trama 8x8x1,30 itauba plainada e arredondada</t>
  </si>
  <si>
    <t>trama 6x6x1,50 itauba plainada e arredondada</t>
  </si>
  <si>
    <t>mestre de itauba 2,80 plainada e arredondada</t>
  </si>
  <si>
    <t xml:space="preserve">palanque de itauba 2,20 plainado e arredondado </t>
  </si>
  <si>
    <t>Mão de Obra cerca da frente (220,00 m)</t>
  </si>
  <si>
    <t>5.</t>
  </si>
  <si>
    <t>COBERTURA (220,00 m²)</t>
  </si>
  <si>
    <t>guia15x2,5x5,40 pinheiro 4ª</t>
  </si>
  <si>
    <t>15x5x5,40 pinheiro 4ª</t>
  </si>
  <si>
    <t>5x7x5,40 pinheiro 4ª</t>
  </si>
  <si>
    <t>cumeira</t>
  </si>
  <si>
    <t>parede mista beneficiada</t>
  </si>
  <si>
    <t>poste de 4,50 de itauba</t>
  </si>
  <si>
    <t>espelho de pinheiro 3ª 13cm</t>
  </si>
  <si>
    <t>prego</t>
  </si>
  <si>
    <t>50 metros de mesa de brete tablado</t>
  </si>
  <si>
    <t>lasca de itauba bruta 2,20</t>
  </si>
  <si>
    <t>5x10 pinheiro</t>
  </si>
  <si>
    <t>arredondado</t>
  </si>
  <si>
    <t xml:space="preserve">15x3x0,80 pinheiro tablado plainada e </t>
  </si>
  <si>
    <t>Mão de Obra cobertura e tablado (220,00 m²)</t>
  </si>
  <si>
    <t>TOTAL MANGUEIRAS, CERCA DA FRENTE E COBERTURA</t>
  </si>
  <si>
    <t>TOTAL GERAL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</si>
  <si>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</si>
  <si>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</si>
  <si>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</si>
  <si>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</si>
  <si>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</si>
  <si>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</si>
  <si>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</si>
  <si>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</si>
  <si>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</si>
  <si>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</si>
  <si>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</si>
  <si>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</si>
  <si>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</si>
  <si>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</si>
  <si>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</si>
  <si>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</si>
  <si>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</si>
  <si>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</si>
  <si>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</si>
  <si>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</si>
  <si>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</si>
  <si>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</si>
  <si>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</si>
  <si>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</si>
  <si>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</si>
  <si>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</si>
  <si>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</si>
  <si>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</si>
  <si>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</si>
  <si>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</si>
  <si>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</si>
  <si>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</si>
  <si>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</si>
  <si>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5.1</t>
  </si>
  <si>
    <t>5.5</t>
  </si>
  <si>
    <t>5.7</t>
  </si>
  <si>
    <t>5.2</t>
  </si>
  <si>
    <t>5.3</t>
  </si>
  <si>
    <t>5.4</t>
  </si>
  <si>
    <t>5.6</t>
  </si>
  <si>
    <t>5.8</t>
  </si>
  <si>
    <t>5.9</t>
  </si>
  <si>
    <t>5.10</t>
  </si>
  <si>
    <t>5.11</t>
  </si>
  <si>
    <t>5.12</t>
  </si>
  <si>
    <t>5.13</t>
  </si>
  <si>
    <t>telha aluzinc</t>
  </si>
  <si>
    <t xml:space="preserve">ÁREA: 269,80 m² </t>
  </si>
  <si>
    <t>MANGUEIRAS (110 m)</t>
  </si>
  <si>
    <t>Laje Pré-Moldada, 8 cm mais 5 cm de cobri-</t>
  </si>
  <si>
    <t>BDI de 25%</t>
  </si>
  <si>
    <t xml:space="preserve">ORÇAMENTO TOTAL: R$ </t>
  </si>
  <si>
    <t xml:space="preserve">MATERIAL: R$ </t>
  </si>
  <si>
    <t xml:space="preserve">MÃO DE OBRA: R$ </t>
  </si>
  <si>
    <t>trama de 4x5x1,40 de itauba plainada</t>
  </si>
  <si>
    <t>CASA DE COMISSÃO (31,80 m²)</t>
  </si>
  <si>
    <t>TOTAL CASA DE COMISSÃO</t>
  </si>
  <si>
    <t>CASA DE NARRAÇÃO (18,00 m²)</t>
  </si>
  <si>
    <t>TOTAL CASA DE NARRAÇÃO</t>
  </si>
  <si>
    <t>prancha 80x5x6,00, de itauba ou angelim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</si>
</sst>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R$&quot;\ #,##0.00;[Red]\-&quot;R$&quot;\ #,##0.0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C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0" fillId="0" borderId="0" xfId="0"/>
    <xf numFmtId="0" fontId="0" fillId="0" borderId="0" xfId="0" applyBorder="1"/>
    <xf numFmtId="0" fontId="1" fillId="0" borderId="0" xfId="0" applyFont="1" applyBorder="1"/>
    <xf numFmtId="0" fontId="1" fillId="0" borderId="3" xfId="0" applyFont="1" applyBorder="1"/>
    <xf numFmtId="0" fontId="2" fillId="0" borderId="0" xfId="0" applyFont="1"/>
    <xf numFmtId="0" fontId="1" fillId="0" borderId="0" xfId="0" applyFont="1"/>
    <xf numFmtId="0" fontId="1" fillId="0" borderId="4" xfId="0" applyFont="1" applyBorder="1"/>
    <xf numFmtId="9" fontId="0" fillId="0" borderId="0" xfId="0" applyNumberFormat="1"/>
    <xf numFmtId="9" fontId="1" fillId="0" borderId="0" xfId="0" applyNumberFormat="1" applyFont="1" applyBorder="1"/>
    <xf numFmtId="0" fontId="1" fillId="0" borderId="2" xfId="0" applyFont="1" applyBorder="1"/>
    <xf numFmtId="0" fontId="0" fillId="0" borderId="1" xfId="0" applyFont="1" applyBorder="1"/>
    <xf numFmtId="0" fontId="1" fillId="0" borderId="1" xfId="0" applyFont="1" applyBorder="1"/>
    <xf numFmtId="0" fontId="0" fillId="0" borderId="0" xfId="0"/>
    <xf numFmtId="0" fontId="0" fillId="0" borderId="2" xfId="0" applyBorder="1"/>
    <xf numFmtId="0" fontId="0" fillId="0" borderId="1" xfId="0" applyBorder="1"/>
    <xf numFmtId="0" fontId="0" fillId="0" borderId="0" xfId="0" applyBorder="1"/>
    <xf numFmtId="4" fontId="0" fillId="0" borderId="1" xfId="0" applyNumberFormat="1" applyBorder="1"/>
    <xf numFmtId="0" fontId="0" fillId="0" borderId="0" xfId="0" applyFont="1" applyBorder="1"/>
    <xf numFmtId="4" fontId="0" fillId="0" borderId="0" xfId="0" applyNumberFormat="1" applyBorder="1"/>
    <xf numFmtId="4" fontId="0" fillId="2" borderId="1" xfId="0" applyNumberFormat="1" applyFill="1" applyBorder="1"/>
    <xf numFmtId="4" fontId="1" fillId="2" borderId="1" xfId="0" applyNumberFormat="1" applyFont="1" applyFill="1" applyBorder="1"/>
    <xf numFmtId="4" fontId="0" fillId="3" borderId="1" xfId="0" applyNumberFormat="1" applyFill="1" applyBorder="1"/>
    <xf numFmtId="0" fontId="1" fillId="3" borderId="1" xfId="0" applyFont="1" applyFill="1" applyBorder="1"/>
    <xf numFmtId="0" fontId="0" fillId="3" borderId="1" xfId="0" applyFont="1" applyFill="1" applyBorder="1"/>
    <xf numFmtId="4" fontId="0" fillId="3" borderId="1" xfId="0" applyNumberFormat="1" applyFont="1" applyFill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0" fillId="0" borderId="15" xfId="0" applyBorder="1"/>
    <xf numFmtId="0" fontId="0" fillId="0" borderId="16" xfId="0" applyBorder="1"/>
    <xf numFmtId="4" fontId="0" fillId="0" borderId="17" xfId="0" applyNumberFormat="1" applyBorder="1"/>
    <xf numFmtId="4" fontId="1" fillId="0" borderId="1" xfId="0" applyNumberFormat="1" applyFont="1" applyBorder="1"/>
    <xf numFmtId="4" fontId="0" fillId="0" borderId="1" xfId="0" applyNumberFormat="1" applyFont="1" applyBorder="1"/>
    <xf numFmtId="4" fontId="0" fillId="4" borderId="1" xfId="0" applyNumberFormat="1" applyFill="1" applyBorder="1"/>
    <xf numFmtId="4" fontId="0" fillId="5" borderId="1" xfId="0" applyNumberFormat="1" applyFill="1" applyBorder="1"/>
    <xf numFmtId="4" fontId="1" fillId="4" borderId="1" xfId="0" applyNumberFormat="1" applyFont="1" applyFill="1" applyBorder="1"/>
    <xf numFmtId="4" fontId="1" fillId="5" borderId="1" xfId="0" applyNumberFormat="1" applyFont="1" applyFill="1" applyBorder="1"/>
    <xf numFmtId="4" fontId="0" fillId="0" borderId="0" xfId="0" applyNumberFormat="1"/>
    <xf numFmtId="4" fontId="0" fillId="0" borderId="0" xfId="0" applyNumberFormat="1" applyFont="1" applyBorder="1"/>
    <xf numFmtId="4" fontId="1" fillId="3" borderId="1" xfId="0" applyNumberFormat="1" applyFont="1" applyFill="1" applyBorder="1"/>
    <xf numFmtId="4" fontId="0" fillId="3" borderId="0" xfId="0" applyNumberFormat="1" applyFill="1" applyBorder="1"/>
    <xf numFmtId="4" fontId="0" fillId="3" borderId="0" xfId="0" applyNumberFormat="1" applyFill="1"/>
    <xf numFmtId="0" fontId="0" fillId="3" borderId="0" xfId="0" applyFill="1"/>
    <xf numFmtId="0" fontId="0" fillId="3" borderId="1" xfId="0" applyFill="1" applyBorder="1"/>
    <xf numFmtId="0" fontId="1" fillId="6" borderId="1" xfId="0" applyFont="1" applyFill="1" applyBorder="1"/>
    <xf numFmtId="0" fontId="0" fillId="6" borderId="1" xfId="0" applyFont="1" applyFill="1" applyBorder="1"/>
    <xf numFmtId="4" fontId="0" fillId="6" borderId="1" xfId="0" applyNumberFormat="1" applyFont="1" applyFill="1" applyBorder="1"/>
    <xf numFmtId="4" fontId="1" fillId="6" borderId="1" xfId="0" applyNumberFormat="1" applyFont="1" applyFill="1" applyBorder="1"/>
    <xf numFmtId="9" fontId="0" fillId="3" borderId="0" xfId="0" applyNumberFormat="1" applyFill="1"/>
    <xf numFmtId="0" fontId="0" fillId="0" borderId="0" xfId="0" applyFill="1" applyBorder="1"/>
    <xf numFmtId="0" fontId="0" fillId="2" borderId="1" xfId="0" applyFill="1" applyBorder="1"/>
    <xf numFmtId="0" fontId="0" fillId="5" borderId="1" xfId="0" applyFill="1" applyBorder="1"/>
    <xf numFmtId="0" fontId="0" fillId="4" borderId="1" xfId="0" applyFill="1" applyBorder="1"/>
    <xf numFmtId="0" fontId="4" fillId="0" borderId="1" xfId="0" applyFont="1" applyBorder="1"/>
    <xf numFmtId="0" fontId="5" fillId="0" borderId="1" xfId="0" applyFont="1" applyBorder="1"/>
    <xf numFmtId="0" fontId="6" fillId="0" borderId="1" xfId="0" applyFont="1" applyBorder="1"/>
    <xf numFmtId="0" fontId="11" fillId="3" borderId="1" xfId="0" applyFont="1" applyFill="1" applyBorder="1"/>
    <xf numFmtId="0" fontId="8" fillId="0" borderId="0" xfId="0" applyFont="1" applyBorder="1" applyAlignment="1">
      <alignment horizontal="center" vertical="center"/>
    </xf>
    <xf numFmtId="2" fontId="12" fillId="0" borderId="1" xfId="0" applyNumberFormat="1" applyFont="1" applyBorder="1"/>
    <xf numFmtId="0" fontId="11" fillId="0" borderId="1" xfId="0" applyFont="1" applyBorder="1"/>
    <xf numFmtId="0" fontId="8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4" fontId="10" fillId="0" borderId="1" xfId="0" applyNumberFormat="1" applyFont="1" applyBorder="1"/>
    <xf numFmtId="0" fontId="4" fillId="6" borderId="1" xfId="0" applyFont="1" applyFill="1" applyBorder="1"/>
    <xf numFmtId="4" fontId="4" fillId="6" borderId="1" xfId="0" applyNumberFormat="1" applyFont="1" applyFill="1" applyBorder="1"/>
    <xf numFmtId="4" fontId="0" fillId="2" borderId="1" xfId="0" applyNumberFormat="1" applyFont="1" applyFill="1" applyBorder="1"/>
    <xf numFmtId="4" fontId="0" fillId="5" borderId="1" xfId="0" applyNumberFormat="1" applyFont="1" applyFill="1" applyBorder="1"/>
    <xf numFmtId="4" fontId="1" fillId="3" borderId="0" xfId="0" applyNumberFormat="1" applyFont="1" applyFill="1" applyBorder="1"/>
    <xf numFmtId="4" fontId="1" fillId="0" borderId="0" xfId="0" applyNumberFormat="1" applyFont="1" applyBorder="1"/>
    <xf numFmtId="2" fontId="12" fillId="0" borderId="1" xfId="0" applyNumberFormat="1" applyFont="1" applyBorder="1" applyAlignment="1">
      <alignment horizontal="center" vertical="center"/>
    </xf>
    <xf numFmtId="4" fontId="0" fillId="4" borderId="1" xfId="0" applyNumberFormat="1" applyFont="1" applyFill="1" applyBorder="1"/>
    <xf numFmtId="2" fontId="12" fillId="0" borderId="1" xfId="0" applyNumberFormat="1" applyFont="1" applyBorder="1" applyAlignment="1">
      <alignment vertical="center"/>
    </xf>
    <xf numFmtId="4" fontId="12" fillId="0" borderId="1" xfId="0" applyNumberFormat="1" applyFont="1" applyBorder="1" applyAlignment="1">
      <alignment vertical="center"/>
    </xf>
    <xf numFmtId="0" fontId="3" fillId="0" borderId="1" xfId="0" applyFont="1" applyBorder="1"/>
    <xf numFmtId="0" fontId="7" fillId="0" borderId="1" xfId="0" applyFont="1" applyBorder="1"/>
    <xf numFmtId="0" fontId="8" fillId="7" borderId="1" xfId="0" applyFont="1" applyFill="1" applyBorder="1" applyAlignment="1">
      <alignment vertical="center"/>
    </xf>
    <xf numFmtId="0" fontId="9" fillId="7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8" fontId="8" fillId="0" borderId="0" xfId="0" applyNumberFormat="1" applyFont="1" applyBorder="1" applyAlignment="1">
      <alignment horizontal="center" vertical="center"/>
    </xf>
    <xf numFmtId="2" fontId="8" fillId="0" borderId="0" xfId="0" applyNumberFormat="1" applyFont="1" applyBorder="1" applyAlignment="1">
      <alignment vertical="center"/>
    </xf>
    <xf numFmtId="0" fontId="13" fillId="3" borderId="1" xfId="0" applyFont="1" applyFill="1" applyBorder="1"/>
    <xf numFmtId="0" fontId="13" fillId="0" borderId="1" xfId="0" applyFont="1" applyBorder="1"/>
    <xf numFmtId="4" fontId="0" fillId="4" borderId="17" xfId="0" applyNumberFormat="1" applyFill="1" applyBorder="1"/>
    <xf numFmtId="4" fontId="1" fillId="4" borderId="17" xfId="0" applyNumberFormat="1" applyFont="1" applyFill="1" applyBorder="1"/>
    <xf numFmtId="4" fontId="0" fillId="4" borderId="17" xfId="0" applyNumberFormat="1" applyFont="1" applyFill="1" applyBorder="1"/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8" fillId="7" borderId="0" xfId="0" applyFont="1" applyFill="1" applyBorder="1" applyAlignment="1">
      <alignment vertical="center"/>
    </xf>
    <xf numFmtId="0" fontId="9" fillId="7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</xdr:row>
      <xdr:rowOff>0</xdr:rowOff>
    </xdr:from>
    <xdr:to>
      <xdr:col>3</xdr:col>
      <xdr:colOff>396240</xdr:colOff>
      <xdr:row>7</xdr:row>
      <xdr:rowOff>53340</xdr:rowOff>
    </xdr:to>
    <xdr:pic>
      <xdr:nvPicPr>
        <xdr:cNvPr id="3" name="Imagem 2" descr="_Imagem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1075" y="428625"/>
          <a:ext cx="1005840" cy="1005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U437"/>
  <sheetViews>
    <sheetView tabSelected="1" workbookViewId="0">
      <selection activeCell="O328" sqref="O328"/>
    </sheetView>
  </sheetViews>
  <sheetFormatPr defaultRowHeight="15" x14ac:dyDescent="0.25"/>
  <cols>
    <col min="5" max="5" width="17.5703125" customWidth="1"/>
    <col min="6" max="6" width="9" customWidth="1"/>
    <col min="7" max="7" width="6.140625" customWidth="1"/>
    <col min="8" max="8" width="10" customWidth="1"/>
    <col min="9" max="9" width="10.7109375" customWidth="1"/>
    <col min="10" max="10" width="9.85546875" customWidth="1"/>
    <col min="11" max="11" width="11.140625" customWidth="1"/>
    <col min="12" max="13" width="9.5703125" customWidth="1"/>
    <col min="15" max="15" width="12.7109375" customWidth="1"/>
    <col min="16" max="16" width="15.7109375" customWidth="1"/>
    <col min="17" max="17" width="9.7109375" customWidth="1"/>
  </cols>
  <sheetData>
    <row r="5" spans="1:16" x14ac:dyDescent="0.25">
      <c r="A5" s="2"/>
      <c r="B5" s="1"/>
      <c r="C5" s="2"/>
      <c r="D5" s="2"/>
      <c r="E5" s="1"/>
      <c r="F5" s="1"/>
      <c r="G5" s="1"/>
      <c r="H5" s="1"/>
      <c r="I5" s="1"/>
      <c r="J5" s="1"/>
      <c r="K5" s="1"/>
      <c r="L5" s="1"/>
      <c r="M5" s="1"/>
      <c r="N5" s="2"/>
      <c r="O5" s="1"/>
    </row>
    <row r="6" spans="1:16" x14ac:dyDescent="0.25">
      <c r="A6" s="2"/>
      <c r="B6" s="2"/>
      <c r="C6" s="2"/>
      <c r="D6" s="2"/>
      <c r="E6" s="1"/>
      <c r="F6" s="1"/>
      <c r="G6" s="1"/>
      <c r="H6" s="1"/>
      <c r="I6" s="1"/>
      <c r="J6" s="1"/>
      <c r="K6" s="1"/>
      <c r="L6" s="2"/>
      <c r="M6" s="2"/>
      <c r="N6" s="2"/>
      <c r="O6" s="1"/>
    </row>
    <row r="7" spans="1:16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6"/>
      <c r="M7" s="1"/>
      <c r="N7" s="1"/>
      <c r="O7" s="1"/>
    </row>
    <row r="8" spans="1:16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6"/>
      <c r="M8" s="1"/>
      <c r="N8" s="1"/>
      <c r="O8" s="1"/>
    </row>
    <row r="9" spans="1:16" ht="18.75" x14ac:dyDescent="0.3">
      <c r="A9" s="1"/>
      <c r="B9" s="1"/>
      <c r="C9" s="1"/>
      <c r="D9" s="1"/>
      <c r="E9" s="5" t="s">
        <v>0</v>
      </c>
      <c r="F9" s="6"/>
      <c r="G9" s="1"/>
      <c r="H9" s="1"/>
      <c r="I9" s="1"/>
      <c r="J9" s="1"/>
      <c r="K9" s="1"/>
      <c r="L9" s="6"/>
      <c r="M9" s="1"/>
      <c r="N9" s="1"/>
      <c r="O9" s="8"/>
    </row>
    <row r="10" spans="1:16" x14ac:dyDescent="0.25">
      <c r="A10" s="1"/>
      <c r="B10" s="1"/>
      <c r="C10" s="1"/>
      <c r="D10" s="1"/>
      <c r="E10" s="1"/>
      <c r="F10" s="1"/>
      <c r="G10" s="2"/>
      <c r="H10" s="2"/>
      <c r="I10" s="2"/>
      <c r="J10" s="2"/>
      <c r="K10" s="2"/>
      <c r="L10" s="6"/>
      <c r="M10" s="1"/>
      <c r="N10" s="1"/>
      <c r="O10" s="1"/>
    </row>
    <row r="11" spans="1:16" x14ac:dyDescent="0.25">
      <c r="A11" s="1"/>
      <c r="B11" s="1"/>
      <c r="C11" s="1"/>
      <c r="D11" s="1"/>
      <c r="E11" s="3" t="s">
        <v>158</v>
      </c>
      <c r="F11" s="3"/>
      <c r="G11" s="6"/>
      <c r="H11" s="6"/>
      <c r="I11" s="6"/>
      <c r="J11" s="6"/>
      <c r="K11" s="6"/>
      <c r="L11" s="6"/>
      <c r="M11" s="1"/>
      <c r="N11" s="1"/>
      <c r="O11" s="1"/>
    </row>
    <row r="12" spans="1:16" x14ac:dyDescent="0.25">
      <c r="A12" s="1"/>
      <c r="B12" s="1"/>
      <c r="C12" s="1"/>
      <c r="D12" s="1"/>
      <c r="E12" s="6" t="s">
        <v>1</v>
      </c>
      <c r="F12" s="6"/>
      <c r="G12" s="6"/>
      <c r="H12" s="6"/>
      <c r="I12" s="6"/>
      <c r="J12" s="6"/>
      <c r="K12" s="6"/>
      <c r="L12" s="6"/>
      <c r="M12" s="1"/>
      <c r="N12" s="1"/>
      <c r="O12" s="1"/>
    </row>
    <row r="13" spans="1:16" x14ac:dyDescent="0.25">
      <c r="A13" s="1"/>
      <c r="B13" s="1"/>
      <c r="C13" s="1"/>
      <c r="D13" s="1"/>
      <c r="E13" s="6" t="s">
        <v>159</v>
      </c>
      <c r="F13" s="6"/>
      <c r="G13" s="6"/>
      <c r="H13" s="6"/>
      <c r="I13" s="6"/>
      <c r="J13" s="6"/>
      <c r="K13" s="6"/>
      <c r="L13" s="6"/>
      <c r="M13" s="1"/>
      <c r="N13" s="1"/>
      <c r="O13" s="1"/>
    </row>
    <row r="14" spans="1:16" x14ac:dyDescent="0.25">
      <c r="A14" s="1"/>
      <c r="B14" s="1"/>
      <c r="C14" s="1"/>
      <c r="D14" s="1"/>
      <c r="E14" s="6" t="s">
        <v>2</v>
      </c>
      <c r="F14" s="6"/>
      <c r="G14" s="6"/>
      <c r="H14" s="6"/>
      <c r="I14" s="6"/>
      <c r="J14" s="6"/>
      <c r="K14" s="6"/>
      <c r="L14" s="6"/>
      <c r="M14" s="1"/>
      <c r="N14" s="1"/>
      <c r="O14" s="1"/>
    </row>
    <row r="15" spans="1:16" x14ac:dyDescent="0.25">
      <c r="A15" s="1"/>
      <c r="B15" s="1"/>
      <c r="C15" s="1"/>
      <c r="D15" s="1"/>
      <c r="E15" s="6" t="s">
        <v>400</v>
      </c>
      <c r="F15" s="6"/>
      <c r="G15" s="6"/>
      <c r="H15" s="6"/>
      <c r="I15" s="6"/>
      <c r="J15" s="6"/>
      <c r="K15" s="6"/>
      <c r="L15" s="6"/>
      <c r="M15" s="1"/>
      <c r="N15" s="1"/>
      <c r="O15" s="1"/>
    </row>
    <row r="16" spans="1:16" x14ac:dyDescent="0.25">
      <c r="A16" s="1"/>
      <c r="B16" s="1"/>
      <c r="C16" s="2"/>
      <c r="D16" s="2"/>
      <c r="E16" s="1"/>
      <c r="F16" s="1"/>
      <c r="G16" s="1"/>
      <c r="H16" s="1"/>
      <c r="I16" s="1" t="s">
        <v>403</v>
      </c>
      <c r="J16" s="1"/>
      <c r="K16" s="1"/>
      <c r="L16" s="2"/>
      <c r="M16" s="3"/>
      <c r="N16" s="9"/>
      <c r="O16" s="16"/>
      <c r="P16" s="16"/>
    </row>
    <row r="17" spans="1:20" x14ac:dyDescent="0.25">
      <c r="A17" s="12" t="s">
        <v>3</v>
      </c>
      <c r="B17" s="12"/>
      <c r="C17" s="12" t="s">
        <v>4</v>
      </c>
      <c r="D17" s="12"/>
      <c r="E17" s="12"/>
      <c r="F17" s="12" t="s">
        <v>5</v>
      </c>
      <c r="G17" s="12" t="s">
        <v>6</v>
      </c>
      <c r="H17" s="12" t="s">
        <v>9</v>
      </c>
      <c r="I17" s="12" t="s">
        <v>9</v>
      </c>
      <c r="J17" s="12" t="s">
        <v>7</v>
      </c>
      <c r="K17" s="12" t="s">
        <v>11</v>
      </c>
      <c r="L17" s="12" t="s">
        <v>124</v>
      </c>
      <c r="M17" s="3"/>
      <c r="O17" s="3"/>
      <c r="P17" s="3"/>
      <c r="Q17" s="3"/>
      <c r="R17" s="3"/>
    </row>
    <row r="18" spans="1:20" x14ac:dyDescent="0.25">
      <c r="A18" s="12"/>
      <c r="B18" s="12"/>
      <c r="C18" s="12"/>
      <c r="D18" s="12"/>
      <c r="E18" s="12"/>
      <c r="F18" s="12"/>
      <c r="G18" s="12"/>
      <c r="H18" s="12" t="s">
        <v>8</v>
      </c>
      <c r="I18" s="12" t="s">
        <v>10</v>
      </c>
      <c r="J18" s="12" t="s">
        <v>10</v>
      </c>
      <c r="K18" s="12" t="s">
        <v>10</v>
      </c>
      <c r="L18" s="12" t="s">
        <v>10</v>
      </c>
      <c r="M18" s="3"/>
      <c r="O18" s="3"/>
      <c r="P18" s="3"/>
      <c r="Q18" s="56"/>
      <c r="R18" s="56"/>
      <c r="T18" s="45"/>
    </row>
    <row r="19" spans="1:20" s="13" customFormat="1" x14ac:dyDescent="0.25">
      <c r="A19" s="61" t="s">
        <v>106</v>
      </c>
      <c r="B19" s="62" t="s">
        <v>408</v>
      </c>
      <c r="C19" s="62"/>
      <c r="D19" s="62"/>
      <c r="E19" s="62"/>
      <c r="F19" s="12"/>
      <c r="G19" s="12"/>
      <c r="H19" s="12"/>
      <c r="I19" s="12"/>
      <c r="J19" s="12"/>
      <c r="K19" s="12"/>
      <c r="L19" s="12"/>
      <c r="M19" s="3"/>
      <c r="O19" s="3"/>
      <c r="P19" s="3"/>
      <c r="Q19" s="56"/>
      <c r="R19" s="56"/>
      <c r="T19" s="45"/>
    </row>
    <row r="20" spans="1:20" x14ac:dyDescent="0.25">
      <c r="A20" s="61" t="s">
        <v>13</v>
      </c>
      <c r="B20" s="62" t="s">
        <v>107</v>
      </c>
      <c r="C20" s="81"/>
      <c r="D20" s="81"/>
      <c r="E20" s="81"/>
      <c r="F20" s="51"/>
      <c r="G20" s="15"/>
      <c r="H20" s="15"/>
      <c r="I20" s="51"/>
      <c r="J20" s="58"/>
      <c r="K20" s="59"/>
      <c r="L20" s="60"/>
      <c r="M20" s="16"/>
      <c r="O20" s="19"/>
      <c r="P20" s="16"/>
      <c r="Q20" s="45"/>
      <c r="R20" s="45"/>
      <c r="S20" s="45"/>
      <c r="T20" s="45"/>
    </row>
    <row r="21" spans="1:20" x14ac:dyDescent="0.25">
      <c r="A21" s="15" t="s">
        <v>108</v>
      </c>
      <c r="B21" s="15" t="s">
        <v>14</v>
      </c>
      <c r="C21" s="15"/>
      <c r="D21" s="15"/>
      <c r="E21" s="11"/>
      <c r="F21" s="22">
        <v>36.5</v>
      </c>
      <c r="G21" s="17" t="s">
        <v>15</v>
      </c>
      <c r="H21" s="17"/>
      <c r="I21" s="22">
        <f>H21*0.25+H21</f>
        <v>0</v>
      </c>
      <c r="J21" s="20">
        <f>F21*I21</f>
        <v>0</v>
      </c>
      <c r="K21" s="42">
        <f>J21*0.7</f>
        <v>0</v>
      </c>
      <c r="L21" s="41">
        <f>J21-K21</f>
        <v>0</v>
      </c>
      <c r="M21" s="16"/>
      <c r="O21" s="19"/>
      <c r="P21" s="16"/>
      <c r="Q21" s="45"/>
      <c r="R21" s="45"/>
      <c r="S21" s="45"/>
      <c r="T21" s="45"/>
    </row>
    <row r="22" spans="1:20" x14ac:dyDescent="0.25">
      <c r="A22" s="15"/>
      <c r="B22" s="15" t="s">
        <v>85</v>
      </c>
      <c r="C22" s="15"/>
      <c r="D22" s="15"/>
      <c r="E22" s="11"/>
      <c r="F22" s="22"/>
      <c r="G22" s="17"/>
      <c r="H22" s="17"/>
      <c r="I22" s="22"/>
      <c r="J22" s="20"/>
      <c r="K22" s="42"/>
      <c r="L22" s="41"/>
      <c r="M22" s="16"/>
      <c r="O22" s="19"/>
      <c r="P22" s="16"/>
      <c r="Q22" s="45"/>
      <c r="R22" s="45"/>
      <c r="S22" s="45"/>
      <c r="T22" s="45"/>
    </row>
    <row r="23" spans="1:20" x14ac:dyDescent="0.25">
      <c r="A23" s="15"/>
      <c r="B23" s="15"/>
      <c r="C23" s="15"/>
      <c r="D23" s="15"/>
      <c r="E23" s="11"/>
      <c r="F23" s="22"/>
      <c r="G23" s="17"/>
      <c r="H23" s="17"/>
      <c r="I23" s="22"/>
      <c r="J23" s="20"/>
      <c r="K23" s="42"/>
      <c r="L23" s="41"/>
      <c r="M23" s="16"/>
      <c r="O23" s="19"/>
      <c r="P23" s="16"/>
      <c r="Q23" s="45"/>
      <c r="R23" s="45"/>
      <c r="S23" s="45"/>
      <c r="T23" s="45"/>
    </row>
    <row r="24" spans="1:20" x14ac:dyDescent="0.25">
      <c r="A24" s="15"/>
      <c r="B24" s="15"/>
      <c r="C24" s="15"/>
      <c r="D24" s="15"/>
      <c r="E24" s="12" t="s">
        <v>83</v>
      </c>
      <c r="F24" s="23"/>
      <c r="G24" s="12"/>
      <c r="H24" s="47"/>
      <c r="I24" s="47"/>
      <c r="J24" s="21">
        <f>J21</f>
        <v>0</v>
      </c>
      <c r="K24" s="44">
        <f>K21</f>
        <v>0</v>
      </c>
      <c r="L24" s="43">
        <f>L21</f>
        <v>0</v>
      </c>
      <c r="M24" s="16"/>
      <c r="N24" s="45"/>
      <c r="O24" s="19"/>
      <c r="P24" s="16"/>
      <c r="Q24" s="45"/>
      <c r="R24" s="45"/>
      <c r="S24" s="45"/>
      <c r="T24" s="45"/>
    </row>
    <row r="25" spans="1:20" x14ac:dyDescent="0.25">
      <c r="A25" s="15"/>
      <c r="B25" s="15"/>
      <c r="C25" s="15"/>
      <c r="D25" s="15"/>
      <c r="E25" s="15"/>
      <c r="F25" s="51"/>
      <c r="G25" s="15"/>
      <c r="H25" s="17"/>
      <c r="I25" s="22"/>
      <c r="J25" s="20"/>
      <c r="K25" s="42"/>
      <c r="L25" s="41"/>
      <c r="M25" s="16"/>
      <c r="O25" s="19"/>
      <c r="P25" s="16"/>
      <c r="Q25" s="45"/>
      <c r="R25" s="45"/>
      <c r="S25" s="45"/>
      <c r="T25" s="45"/>
    </row>
    <row r="26" spans="1:20" x14ac:dyDescent="0.25">
      <c r="A26" s="12" t="s">
        <v>110</v>
      </c>
      <c r="B26" s="62" t="s">
        <v>109</v>
      </c>
      <c r="C26" s="12"/>
      <c r="D26" s="15"/>
      <c r="E26" s="11"/>
      <c r="F26" s="22"/>
      <c r="G26" s="17"/>
      <c r="H26" s="17"/>
      <c r="I26" s="22"/>
      <c r="J26" s="20"/>
      <c r="K26" s="42"/>
      <c r="L26" s="41"/>
      <c r="M26" s="16"/>
      <c r="O26" s="19"/>
      <c r="P26" s="16"/>
      <c r="Q26" s="45"/>
      <c r="R26" s="45"/>
      <c r="S26" s="45"/>
      <c r="T26" s="45"/>
    </row>
    <row r="27" spans="1:20" x14ac:dyDescent="0.25">
      <c r="A27" s="15" t="s">
        <v>111</v>
      </c>
      <c r="B27" s="15" t="s">
        <v>79</v>
      </c>
      <c r="C27" s="15"/>
      <c r="D27" s="15"/>
      <c r="E27" s="15"/>
      <c r="F27" s="22">
        <v>6.98</v>
      </c>
      <c r="G27" s="17" t="s">
        <v>16</v>
      </c>
      <c r="H27" s="17"/>
      <c r="I27" s="22">
        <f>H27*0.25+H27</f>
        <v>0</v>
      </c>
      <c r="J27" s="20">
        <f>F27*I27</f>
        <v>0</v>
      </c>
      <c r="K27" s="42">
        <v>0</v>
      </c>
      <c r="L27" s="41">
        <f>J27-K27</f>
        <v>0</v>
      </c>
      <c r="M27" s="16"/>
      <c r="O27" s="19"/>
      <c r="P27" s="16"/>
      <c r="Q27" s="45"/>
      <c r="R27" s="45"/>
      <c r="S27" s="45"/>
      <c r="T27" s="45"/>
    </row>
    <row r="28" spans="1:20" x14ac:dyDescent="0.25">
      <c r="A28" s="15" t="s">
        <v>111</v>
      </c>
      <c r="B28" s="15" t="s">
        <v>17</v>
      </c>
      <c r="C28" s="15"/>
      <c r="D28" s="15"/>
      <c r="E28" s="15"/>
      <c r="F28" s="22">
        <v>3.49</v>
      </c>
      <c r="G28" s="17" t="s">
        <v>16</v>
      </c>
      <c r="H28" s="17"/>
      <c r="I28" s="22">
        <f>H28*0.25+H28</f>
        <v>0</v>
      </c>
      <c r="J28" s="20">
        <f>F28*I28</f>
        <v>0</v>
      </c>
      <c r="K28" s="42">
        <f>J28*0.7</f>
        <v>0</v>
      </c>
      <c r="L28" s="41">
        <f>J28-K28</f>
        <v>0</v>
      </c>
      <c r="M28" s="16"/>
      <c r="O28" s="19"/>
      <c r="P28" s="16"/>
      <c r="Q28" s="45"/>
      <c r="R28" s="45"/>
      <c r="S28" s="45"/>
      <c r="T28" s="45"/>
    </row>
    <row r="29" spans="1:20" x14ac:dyDescent="0.25">
      <c r="A29" s="15"/>
      <c r="B29" s="15" t="s">
        <v>87</v>
      </c>
      <c r="C29" s="15"/>
      <c r="D29" s="15"/>
      <c r="E29" s="15"/>
      <c r="F29" s="22"/>
      <c r="G29" s="17"/>
      <c r="H29" s="17"/>
      <c r="I29" s="22"/>
      <c r="J29" s="20"/>
      <c r="K29" s="42"/>
      <c r="L29" s="41"/>
      <c r="M29" s="16"/>
      <c r="O29" s="19"/>
      <c r="P29" s="16"/>
      <c r="Q29" s="45"/>
      <c r="R29" s="45"/>
      <c r="S29" s="45"/>
      <c r="T29" s="45"/>
    </row>
    <row r="30" spans="1:20" x14ac:dyDescent="0.25">
      <c r="A30" s="15" t="s">
        <v>175</v>
      </c>
      <c r="B30" s="15" t="s">
        <v>80</v>
      </c>
      <c r="C30" s="15"/>
      <c r="D30" s="15"/>
      <c r="E30" s="15"/>
      <c r="F30" s="22">
        <v>3.88</v>
      </c>
      <c r="G30" s="17" t="s">
        <v>15</v>
      </c>
      <c r="H30" s="17"/>
      <c r="I30" s="22">
        <f>(H30*0.25)+H30</f>
        <v>0</v>
      </c>
      <c r="J30" s="20">
        <f>F30*I30</f>
        <v>0</v>
      </c>
      <c r="K30" s="42">
        <f>J30*0.7</f>
        <v>0</v>
      </c>
      <c r="L30" s="41">
        <f>J30-K30</f>
        <v>0</v>
      </c>
      <c r="M30" s="16"/>
      <c r="O30" s="48"/>
      <c r="P30" s="16"/>
      <c r="Q30" s="48"/>
      <c r="R30" s="48"/>
      <c r="S30" s="48"/>
      <c r="T30" s="48"/>
    </row>
    <row r="31" spans="1:20" x14ac:dyDescent="0.25">
      <c r="A31" s="15"/>
      <c r="B31" s="15" t="s">
        <v>81</v>
      </c>
      <c r="C31" s="15"/>
      <c r="D31" s="15"/>
      <c r="E31" s="15"/>
      <c r="F31" s="22"/>
      <c r="G31" s="17"/>
      <c r="H31" s="17"/>
      <c r="I31" s="22"/>
      <c r="J31" s="20"/>
      <c r="K31" s="42"/>
      <c r="L31" s="41"/>
      <c r="M31" s="16"/>
      <c r="O31" s="19"/>
      <c r="P31" s="16"/>
      <c r="Q31" s="45"/>
      <c r="R31" s="45"/>
      <c r="S31" s="45"/>
      <c r="T31" s="45"/>
    </row>
    <row r="32" spans="1:20" x14ac:dyDescent="0.25">
      <c r="A32" s="15"/>
      <c r="B32" s="15" t="s">
        <v>82</v>
      </c>
      <c r="C32" s="15"/>
      <c r="D32" s="15"/>
      <c r="E32" s="15"/>
      <c r="F32" s="22"/>
      <c r="G32" s="17"/>
      <c r="H32" s="17"/>
      <c r="I32" s="22"/>
      <c r="J32" s="20"/>
      <c r="K32" s="42"/>
      <c r="L32" s="41"/>
      <c r="M32" s="16"/>
      <c r="O32" s="19"/>
      <c r="P32" s="16"/>
      <c r="Q32" s="45"/>
      <c r="R32" s="45"/>
      <c r="S32" s="45"/>
      <c r="T32" s="45"/>
    </row>
    <row r="33" spans="1:20" x14ac:dyDescent="0.25">
      <c r="A33" s="22" t="s">
        <v>176</v>
      </c>
      <c r="B33" s="15" t="s">
        <v>86</v>
      </c>
      <c r="C33" s="15"/>
      <c r="D33" s="15"/>
      <c r="E33" s="15"/>
      <c r="F33" s="22">
        <v>11.64</v>
      </c>
      <c r="G33" s="17" t="s">
        <v>15</v>
      </c>
      <c r="H33" s="17"/>
      <c r="I33" s="22">
        <f>H33*0.25+H33</f>
        <v>0</v>
      </c>
      <c r="J33" s="20">
        <f>F33*I33</f>
        <v>0</v>
      </c>
      <c r="K33" s="42">
        <f>J33*0.7</f>
        <v>0</v>
      </c>
      <c r="L33" s="41">
        <f>J33-K33</f>
        <v>0</v>
      </c>
      <c r="M33" s="16"/>
      <c r="O33" s="19"/>
      <c r="P33" s="16"/>
      <c r="Q33" s="45"/>
      <c r="R33" s="45"/>
      <c r="S33" s="45"/>
      <c r="T33" s="45"/>
    </row>
    <row r="34" spans="1:20" x14ac:dyDescent="0.25">
      <c r="A34" s="22" t="s">
        <v>177</v>
      </c>
      <c r="B34" s="15" t="s">
        <v>18</v>
      </c>
      <c r="C34" s="15"/>
      <c r="D34" s="15"/>
      <c r="E34" s="15"/>
      <c r="F34" s="22">
        <v>12.54</v>
      </c>
      <c r="G34" s="17" t="s">
        <v>19</v>
      </c>
      <c r="H34" s="17"/>
      <c r="I34" s="22">
        <f>H34*0.25+H34</f>
        <v>0</v>
      </c>
      <c r="J34" s="20">
        <f>F34*I34</f>
        <v>0</v>
      </c>
      <c r="K34" s="42">
        <f>J34*0.7</f>
        <v>0</v>
      </c>
      <c r="L34" s="41">
        <f>J34-K34</f>
        <v>0</v>
      </c>
      <c r="M34" s="16"/>
      <c r="O34" s="19"/>
      <c r="P34" s="16"/>
      <c r="Q34" s="45"/>
      <c r="R34" s="45"/>
      <c r="S34" s="45"/>
      <c r="T34" s="45"/>
    </row>
    <row r="35" spans="1:20" x14ac:dyDescent="0.25">
      <c r="A35" s="22"/>
      <c r="B35" s="15" t="s">
        <v>20</v>
      </c>
      <c r="C35" s="15"/>
      <c r="D35" s="15"/>
      <c r="E35" s="15"/>
      <c r="F35" s="22"/>
      <c r="G35" s="17"/>
      <c r="H35" s="17"/>
      <c r="I35" s="22"/>
      <c r="J35" s="20"/>
      <c r="K35" s="42"/>
      <c r="L35" s="41"/>
      <c r="M35" s="16"/>
      <c r="O35" s="19"/>
      <c r="P35" s="16"/>
      <c r="Q35" s="45"/>
      <c r="R35" s="45"/>
      <c r="S35" s="45"/>
      <c r="T35" s="45"/>
    </row>
    <row r="36" spans="1:20" x14ac:dyDescent="0.25">
      <c r="A36" s="22" t="s">
        <v>178</v>
      </c>
      <c r="B36" s="15" t="s">
        <v>18</v>
      </c>
      <c r="C36" s="15"/>
      <c r="D36" s="15"/>
      <c r="E36" s="15"/>
      <c r="F36" s="22">
        <v>47.87</v>
      </c>
      <c r="G36" s="17" t="s">
        <v>19</v>
      </c>
      <c r="H36" s="17"/>
      <c r="I36" s="22">
        <f>H36*0.25+H36</f>
        <v>0</v>
      </c>
      <c r="J36" s="20">
        <f>F36*I36</f>
        <v>0</v>
      </c>
      <c r="K36" s="42">
        <f>J36*0.7</f>
        <v>0</v>
      </c>
      <c r="L36" s="41">
        <f>J36-K36</f>
        <v>0</v>
      </c>
      <c r="M36" s="16"/>
      <c r="O36" s="19"/>
      <c r="P36" s="16"/>
      <c r="Q36" s="45"/>
      <c r="R36" s="45"/>
      <c r="S36" s="45"/>
      <c r="T36" s="45"/>
    </row>
    <row r="37" spans="1:20" x14ac:dyDescent="0.25">
      <c r="A37" s="22"/>
      <c r="B37" s="15" t="s">
        <v>21</v>
      </c>
      <c r="C37" s="15"/>
      <c r="D37" s="15"/>
      <c r="E37" s="15"/>
      <c r="F37" s="22"/>
      <c r="G37" s="17"/>
      <c r="H37" s="17"/>
      <c r="I37" s="22"/>
      <c r="J37" s="20"/>
      <c r="K37" s="42"/>
      <c r="L37" s="41"/>
      <c r="M37" s="16"/>
      <c r="O37" s="19"/>
      <c r="P37" s="16"/>
      <c r="Q37" s="45"/>
      <c r="R37" s="45"/>
      <c r="S37" s="45"/>
      <c r="T37" s="45"/>
    </row>
    <row r="38" spans="1:20" x14ac:dyDescent="0.25">
      <c r="A38" s="22" t="s">
        <v>179</v>
      </c>
      <c r="B38" s="15" t="s">
        <v>112</v>
      </c>
      <c r="C38" s="15"/>
      <c r="D38" s="15"/>
      <c r="E38" s="15"/>
      <c r="F38" s="22">
        <v>1.1599999999999999</v>
      </c>
      <c r="G38" s="17" t="s">
        <v>16</v>
      </c>
      <c r="H38" s="17"/>
      <c r="I38" s="22">
        <f>H38*0.25+H38</f>
        <v>0</v>
      </c>
      <c r="J38" s="20">
        <f>F38*I38</f>
        <v>0</v>
      </c>
      <c r="K38" s="42">
        <f>J38*0.7</f>
        <v>0</v>
      </c>
      <c r="L38" s="41">
        <f>J38-K38</f>
        <v>0</v>
      </c>
      <c r="M38" s="57"/>
      <c r="O38" s="19"/>
      <c r="P38" s="57"/>
      <c r="Q38" s="45"/>
      <c r="R38" s="45"/>
      <c r="S38" s="45"/>
      <c r="T38" s="45"/>
    </row>
    <row r="39" spans="1:20" x14ac:dyDescent="0.25">
      <c r="A39" s="22"/>
      <c r="B39" s="15" t="s">
        <v>103</v>
      </c>
      <c r="C39" s="15"/>
      <c r="D39" s="15"/>
      <c r="E39" s="15"/>
      <c r="F39" s="22"/>
      <c r="G39" s="17"/>
      <c r="H39" s="17"/>
      <c r="I39" s="22"/>
      <c r="J39" s="20"/>
      <c r="K39" s="42"/>
      <c r="L39" s="41"/>
      <c r="M39" s="16"/>
      <c r="O39" s="19"/>
      <c r="P39" s="16"/>
      <c r="Q39" s="19"/>
      <c r="R39" s="45"/>
      <c r="S39" s="45"/>
      <c r="T39" s="45"/>
    </row>
    <row r="40" spans="1:20" x14ac:dyDescent="0.25">
      <c r="A40" s="22" t="s">
        <v>180</v>
      </c>
      <c r="B40" s="15" t="s">
        <v>89</v>
      </c>
      <c r="C40" s="15"/>
      <c r="D40" s="15"/>
      <c r="E40" s="15"/>
      <c r="F40" s="22">
        <v>15.52</v>
      </c>
      <c r="G40" s="17" t="s">
        <v>15</v>
      </c>
      <c r="H40" s="17"/>
      <c r="I40" s="22">
        <f>H40*0.25+H40</f>
        <v>0</v>
      </c>
      <c r="J40" s="20">
        <f>F40*I40</f>
        <v>0</v>
      </c>
      <c r="K40" s="42">
        <f>J40*0.7</f>
        <v>0</v>
      </c>
      <c r="L40" s="41">
        <f>J40-K40</f>
        <v>0</v>
      </c>
      <c r="M40" s="16"/>
      <c r="O40" s="19"/>
      <c r="P40" s="16"/>
      <c r="Q40" s="19"/>
      <c r="R40" s="45"/>
      <c r="S40" s="45"/>
      <c r="T40" s="45"/>
    </row>
    <row r="41" spans="1:20" x14ac:dyDescent="0.25">
      <c r="A41" s="22"/>
      <c r="B41" s="15" t="s">
        <v>90</v>
      </c>
      <c r="C41" s="15"/>
      <c r="D41" s="15"/>
      <c r="E41" s="15"/>
      <c r="F41" s="22"/>
      <c r="G41" s="17"/>
      <c r="H41" s="17"/>
      <c r="I41" s="22"/>
      <c r="J41" s="20"/>
      <c r="K41" s="42"/>
      <c r="L41" s="41"/>
      <c r="M41" s="16"/>
      <c r="O41" s="19"/>
      <c r="P41" s="16"/>
      <c r="Q41" s="19"/>
      <c r="R41" s="45"/>
      <c r="S41" s="45"/>
      <c r="T41" s="45"/>
    </row>
    <row r="42" spans="1:20" s="13" customFormat="1" x14ac:dyDescent="0.25">
      <c r="A42" s="22"/>
      <c r="B42" s="15"/>
      <c r="C42" s="15"/>
      <c r="D42" s="15"/>
      <c r="E42" s="15"/>
      <c r="F42" s="22"/>
      <c r="G42" s="17"/>
      <c r="H42" s="17"/>
      <c r="I42" s="22"/>
      <c r="J42" s="20"/>
      <c r="K42" s="42"/>
      <c r="L42" s="41"/>
      <c r="M42" s="16"/>
      <c r="O42" s="19"/>
      <c r="P42" s="16"/>
      <c r="Q42" s="45"/>
      <c r="R42" s="45"/>
      <c r="S42" s="45"/>
      <c r="T42" s="45"/>
    </row>
    <row r="43" spans="1:20" x14ac:dyDescent="0.25">
      <c r="A43" s="23"/>
      <c r="B43" s="15"/>
      <c r="C43" s="15"/>
      <c r="D43" s="15"/>
      <c r="E43" s="12" t="s">
        <v>83</v>
      </c>
      <c r="F43" s="23"/>
      <c r="G43" s="12"/>
      <c r="H43" s="39"/>
      <c r="I43" s="47"/>
      <c r="J43" s="21">
        <f>SUM(J27:J40)</f>
        <v>0</v>
      </c>
      <c r="K43" s="44">
        <f>SUM(K27:K40)</f>
        <v>0</v>
      </c>
      <c r="L43" s="43">
        <f>SUM(L27:L40)</f>
        <v>0</v>
      </c>
      <c r="M43" s="19"/>
      <c r="N43" s="45"/>
      <c r="O43" s="19"/>
      <c r="P43" s="19"/>
      <c r="Q43" s="45"/>
      <c r="R43" s="45"/>
      <c r="S43" s="45"/>
      <c r="T43" s="45"/>
    </row>
    <row r="44" spans="1:20" x14ac:dyDescent="0.25">
      <c r="A44" s="51"/>
      <c r="B44" s="15"/>
      <c r="C44" s="15"/>
      <c r="D44" s="15"/>
      <c r="E44" s="15"/>
      <c r="F44" s="51"/>
      <c r="G44" s="15"/>
      <c r="H44" s="17"/>
      <c r="I44" s="22"/>
      <c r="J44" s="20"/>
      <c r="K44" s="42"/>
      <c r="L44" s="41"/>
      <c r="M44" s="16"/>
      <c r="O44" s="19"/>
      <c r="P44" s="16"/>
      <c r="Q44" s="45"/>
      <c r="R44" s="45"/>
      <c r="S44" s="45"/>
      <c r="T44" s="45"/>
    </row>
    <row r="45" spans="1:20" x14ac:dyDescent="0.25">
      <c r="A45" s="22" t="s">
        <v>181</v>
      </c>
      <c r="B45" s="62" t="s">
        <v>22</v>
      </c>
      <c r="C45" s="12"/>
      <c r="D45" s="12"/>
      <c r="E45" s="12"/>
      <c r="F45" s="22"/>
      <c r="G45" s="17"/>
      <c r="H45" s="17"/>
      <c r="I45" s="22"/>
      <c r="J45" s="20"/>
      <c r="K45" s="42"/>
      <c r="L45" s="41"/>
      <c r="M45" s="16"/>
      <c r="O45" s="19"/>
      <c r="P45" s="16"/>
      <c r="Q45" s="45"/>
      <c r="R45" s="45"/>
      <c r="S45" s="45"/>
      <c r="T45" s="45"/>
    </row>
    <row r="46" spans="1:20" s="13" customFormat="1" x14ac:dyDescent="0.25">
      <c r="A46" s="22" t="s">
        <v>182</v>
      </c>
      <c r="B46" s="11" t="s">
        <v>113</v>
      </c>
      <c r="C46" s="11"/>
      <c r="D46" s="11"/>
      <c r="E46" s="11"/>
      <c r="F46" s="22">
        <v>68.319999999999993</v>
      </c>
      <c r="G46" s="17" t="s">
        <v>15</v>
      </c>
      <c r="H46" s="17"/>
      <c r="I46" s="22">
        <f>H46*0.25+H46</f>
        <v>0</v>
      </c>
      <c r="J46" s="20">
        <f>F46*I46</f>
        <v>0</v>
      </c>
      <c r="K46" s="42">
        <f>J46*0.7</f>
        <v>0</v>
      </c>
      <c r="L46" s="41">
        <f>J46-K46</f>
        <v>0</v>
      </c>
      <c r="M46" s="16"/>
      <c r="O46" s="19"/>
      <c r="P46" s="16"/>
      <c r="Q46" s="45"/>
      <c r="R46" s="45"/>
      <c r="S46" s="45"/>
      <c r="T46" s="45"/>
    </row>
    <row r="47" spans="1:20" x14ac:dyDescent="0.25">
      <c r="A47" s="22"/>
      <c r="B47" s="15" t="s">
        <v>146</v>
      </c>
      <c r="C47" s="15"/>
      <c r="D47" s="15"/>
      <c r="E47" s="15"/>
      <c r="F47" s="22"/>
      <c r="G47" s="17"/>
      <c r="H47" s="17"/>
      <c r="I47" s="22"/>
      <c r="J47" s="20"/>
      <c r="K47" s="42"/>
      <c r="L47" s="41"/>
      <c r="M47" s="16"/>
      <c r="O47" s="19"/>
      <c r="P47" s="16"/>
      <c r="Q47" s="45"/>
      <c r="R47" s="45"/>
      <c r="S47" s="45"/>
      <c r="T47" s="45"/>
    </row>
    <row r="48" spans="1:20" x14ac:dyDescent="0.25">
      <c r="A48" s="22"/>
      <c r="B48" s="15" t="s">
        <v>147</v>
      </c>
      <c r="C48" s="15"/>
      <c r="D48" s="15"/>
      <c r="E48" s="15"/>
      <c r="F48" s="22"/>
      <c r="G48" s="17"/>
      <c r="H48" s="17"/>
      <c r="I48" s="22"/>
      <c r="J48" s="20"/>
      <c r="K48" s="42"/>
      <c r="L48" s="41"/>
      <c r="M48" s="16"/>
      <c r="O48" s="19"/>
      <c r="P48" s="16"/>
      <c r="Q48" s="45"/>
      <c r="R48" s="45"/>
      <c r="S48" s="45"/>
      <c r="T48" s="45"/>
    </row>
    <row r="49" spans="1:21" x14ac:dyDescent="0.25">
      <c r="A49" s="22"/>
      <c r="B49" s="15" t="s">
        <v>23</v>
      </c>
      <c r="C49" s="15"/>
      <c r="D49" s="15"/>
      <c r="E49" s="15"/>
      <c r="F49" s="22"/>
      <c r="G49" s="17"/>
      <c r="H49" s="17"/>
      <c r="I49" s="22"/>
      <c r="J49" s="20"/>
      <c r="K49" s="42"/>
      <c r="L49" s="41"/>
      <c r="M49" s="16"/>
      <c r="O49" s="19"/>
      <c r="P49" s="16"/>
      <c r="Q49" s="45"/>
      <c r="R49" s="45"/>
      <c r="S49" s="45"/>
      <c r="T49" s="45"/>
    </row>
    <row r="50" spans="1:21" s="13" customFormat="1" x14ac:dyDescent="0.25">
      <c r="A50" s="22"/>
      <c r="B50" s="15"/>
      <c r="C50" s="15"/>
      <c r="D50" s="15"/>
      <c r="E50" s="15"/>
      <c r="F50" s="22"/>
      <c r="G50" s="17"/>
      <c r="H50" s="17"/>
      <c r="I50" s="22"/>
      <c r="J50" s="20"/>
      <c r="K50" s="42"/>
      <c r="L50" s="41"/>
      <c r="M50" s="16"/>
      <c r="O50" s="19"/>
      <c r="P50" s="16"/>
      <c r="Q50" s="45"/>
      <c r="R50" s="45"/>
      <c r="S50" s="45"/>
      <c r="T50" s="45"/>
    </row>
    <row r="51" spans="1:21" x14ac:dyDescent="0.25">
      <c r="A51" s="47"/>
      <c r="B51" s="15"/>
      <c r="C51" s="15"/>
      <c r="D51" s="15"/>
      <c r="E51" s="12" t="s">
        <v>83</v>
      </c>
      <c r="F51" s="47"/>
      <c r="G51" s="39"/>
      <c r="H51" s="39"/>
      <c r="I51" s="47"/>
      <c r="J51" s="21">
        <f>J46</f>
        <v>0</v>
      </c>
      <c r="K51" s="44">
        <f>K46</f>
        <v>0</v>
      </c>
      <c r="L51" s="43">
        <f>L46</f>
        <v>0</v>
      </c>
      <c r="M51" s="16"/>
      <c r="N51" s="45"/>
      <c r="O51" s="19"/>
      <c r="P51" s="16"/>
      <c r="Q51" s="45"/>
      <c r="R51" s="45"/>
      <c r="S51" s="45"/>
      <c r="T51" s="45"/>
    </row>
    <row r="52" spans="1:21" x14ac:dyDescent="0.25">
      <c r="A52" s="51"/>
      <c r="B52" s="15"/>
      <c r="C52" s="15"/>
      <c r="D52" s="15"/>
      <c r="E52" s="15"/>
      <c r="F52" s="51"/>
      <c r="G52" s="15"/>
      <c r="H52" s="17"/>
      <c r="I52" s="22"/>
      <c r="J52" s="20"/>
      <c r="K52" s="42"/>
      <c r="L52" s="41"/>
      <c r="M52" s="16"/>
      <c r="O52" s="19"/>
      <c r="P52" s="16"/>
      <c r="Q52" s="45"/>
      <c r="R52" s="45"/>
      <c r="S52" s="45"/>
      <c r="T52" s="45"/>
    </row>
    <row r="53" spans="1:21" x14ac:dyDescent="0.25">
      <c r="A53" s="22" t="s">
        <v>183</v>
      </c>
      <c r="B53" s="62" t="s">
        <v>24</v>
      </c>
      <c r="C53" s="15"/>
      <c r="D53" s="15"/>
      <c r="E53" s="15"/>
      <c r="F53" s="22"/>
      <c r="G53" s="17"/>
      <c r="H53" s="17"/>
      <c r="I53" s="22"/>
      <c r="J53" s="20"/>
      <c r="K53" s="42"/>
      <c r="L53" s="41"/>
      <c r="M53" s="16"/>
      <c r="O53" s="19"/>
      <c r="P53" s="16"/>
      <c r="Q53" s="45"/>
      <c r="R53" s="45"/>
      <c r="S53" s="45"/>
      <c r="T53" s="45"/>
    </row>
    <row r="54" spans="1:21" x14ac:dyDescent="0.25">
      <c r="A54" s="22" t="s">
        <v>184</v>
      </c>
      <c r="B54" s="15" t="s">
        <v>88</v>
      </c>
      <c r="C54" s="15"/>
      <c r="D54" s="15"/>
      <c r="E54" s="15"/>
      <c r="F54" s="22">
        <v>23.28</v>
      </c>
      <c r="G54" s="17" t="s">
        <v>15</v>
      </c>
      <c r="H54" s="17"/>
      <c r="I54" s="22">
        <f>H54*0.25+H54</f>
        <v>0</v>
      </c>
      <c r="J54" s="20">
        <f>F54*I54</f>
        <v>0</v>
      </c>
      <c r="K54" s="42">
        <f>J54*0.7</f>
        <v>0</v>
      </c>
      <c r="L54" s="41">
        <f>J54-K54</f>
        <v>0</v>
      </c>
      <c r="M54" s="16"/>
      <c r="O54" s="19"/>
      <c r="P54" s="16"/>
      <c r="Q54" s="45"/>
      <c r="R54" s="45"/>
      <c r="S54" s="45"/>
      <c r="T54" s="45"/>
    </row>
    <row r="55" spans="1:21" x14ac:dyDescent="0.25">
      <c r="A55" s="22" t="s">
        <v>185</v>
      </c>
      <c r="B55" s="15" t="s">
        <v>18</v>
      </c>
      <c r="C55" s="15"/>
      <c r="D55" s="15"/>
      <c r="E55" s="15"/>
      <c r="F55" s="22">
        <v>26.77</v>
      </c>
      <c r="G55" s="17" t="s">
        <v>19</v>
      </c>
      <c r="H55" s="17"/>
      <c r="I55" s="22">
        <f>H55*0.25+H55</f>
        <v>0</v>
      </c>
      <c r="J55" s="20">
        <f>F55*I55</f>
        <v>0</v>
      </c>
      <c r="K55" s="42">
        <f>J55*0.7</f>
        <v>0</v>
      </c>
      <c r="L55" s="41">
        <f>J55-K55</f>
        <v>0</v>
      </c>
      <c r="M55" s="16"/>
      <c r="O55" s="19"/>
      <c r="P55" s="16"/>
      <c r="Q55" s="48"/>
      <c r="R55" s="49"/>
      <c r="S55" s="49"/>
      <c r="T55" s="49"/>
      <c r="U55" s="50"/>
    </row>
    <row r="56" spans="1:21" x14ac:dyDescent="0.25">
      <c r="A56" s="22"/>
      <c r="B56" s="15" t="s">
        <v>20</v>
      </c>
      <c r="C56" s="15"/>
      <c r="D56" s="15"/>
      <c r="E56" s="15"/>
      <c r="F56" s="22"/>
      <c r="G56" s="17"/>
      <c r="H56" s="17"/>
      <c r="I56" s="22"/>
      <c r="J56" s="20"/>
      <c r="K56" s="42"/>
      <c r="L56" s="41"/>
      <c r="M56" s="16"/>
      <c r="O56" s="19"/>
      <c r="P56" s="16"/>
      <c r="Q56" s="45"/>
      <c r="R56" s="45"/>
      <c r="S56" s="49"/>
      <c r="T56" s="49"/>
      <c r="U56" s="50"/>
    </row>
    <row r="57" spans="1:21" x14ac:dyDescent="0.25">
      <c r="A57" s="22" t="s">
        <v>186</v>
      </c>
      <c r="B57" s="15" t="s">
        <v>18</v>
      </c>
      <c r="C57" s="15"/>
      <c r="D57" s="15"/>
      <c r="E57" s="15"/>
      <c r="F57" s="22">
        <v>149.46</v>
      </c>
      <c r="G57" s="17" t="s">
        <v>19</v>
      </c>
      <c r="H57" s="17"/>
      <c r="I57" s="22">
        <f>H57*0.25+H57</f>
        <v>0</v>
      </c>
      <c r="J57" s="20">
        <f>F57*I57</f>
        <v>0</v>
      </c>
      <c r="K57" s="42">
        <f>J57*0.7</f>
        <v>0</v>
      </c>
      <c r="L57" s="41">
        <f>J57-K57</f>
        <v>0</v>
      </c>
      <c r="M57" s="16"/>
      <c r="O57" s="19"/>
      <c r="P57" s="16"/>
      <c r="Q57" s="45"/>
      <c r="R57" s="45"/>
      <c r="S57" s="49"/>
      <c r="T57" s="49"/>
      <c r="U57" s="50"/>
    </row>
    <row r="58" spans="1:21" x14ac:dyDescent="0.25">
      <c r="A58" s="22"/>
      <c r="B58" s="15" t="s">
        <v>114</v>
      </c>
      <c r="C58" s="15"/>
      <c r="D58" s="15"/>
      <c r="E58" s="15"/>
      <c r="F58" s="22"/>
      <c r="G58" s="17"/>
      <c r="H58" s="17"/>
      <c r="I58" s="22"/>
      <c r="J58" s="20"/>
      <c r="K58" s="42"/>
      <c r="L58" s="41"/>
      <c r="M58" s="16"/>
      <c r="O58" s="19"/>
      <c r="P58" s="16"/>
      <c r="Q58" s="49"/>
      <c r="R58" s="49"/>
      <c r="S58" s="49"/>
      <c r="T58" s="49"/>
      <c r="U58" s="50"/>
    </row>
    <row r="59" spans="1:21" x14ac:dyDescent="0.25">
      <c r="A59" s="22" t="s">
        <v>187</v>
      </c>
      <c r="B59" s="15" t="s">
        <v>104</v>
      </c>
      <c r="C59" s="15"/>
      <c r="D59" s="15"/>
      <c r="E59" s="15"/>
      <c r="F59" s="22">
        <v>1.1599999999999999</v>
      </c>
      <c r="G59" s="17" t="s">
        <v>16</v>
      </c>
      <c r="H59" s="17"/>
      <c r="I59" s="22">
        <f>H59*0.25+H59</f>
        <v>0</v>
      </c>
      <c r="J59" s="20">
        <f>F59*I59</f>
        <v>0</v>
      </c>
      <c r="K59" s="42">
        <f>J59*0.7</f>
        <v>0</v>
      </c>
      <c r="L59" s="41">
        <f>J59-K59</f>
        <v>0</v>
      </c>
      <c r="M59" s="16"/>
      <c r="O59" s="19"/>
      <c r="P59" s="16"/>
      <c r="Q59" s="49"/>
      <c r="R59" s="49"/>
      <c r="S59" s="49"/>
      <c r="T59" s="49"/>
      <c r="U59" s="50"/>
    </row>
    <row r="60" spans="1:21" s="13" customFormat="1" x14ac:dyDescent="0.25">
      <c r="A60" s="22"/>
      <c r="B60" s="15" t="s">
        <v>93</v>
      </c>
      <c r="C60" s="15"/>
      <c r="D60" s="15"/>
      <c r="E60" s="15"/>
      <c r="F60" s="22"/>
      <c r="G60" s="17"/>
      <c r="H60" s="17"/>
      <c r="I60" s="22"/>
      <c r="J60" s="20"/>
      <c r="K60" s="42"/>
      <c r="L60" s="41"/>
      <c r="M60" s="16"/>
      <c r="O60" s="19"/>
      <c r="P60" s="16"/>
      <c r="Q60" s="49"/>
      <c r="R60" s="49"/>
      <c r="S60" s="49"/>
      <c r="T60" s="49"/>
      <c r="U60" s="50"/>
    </row>
    <row r="61" spans="1:21" x14ac:dyDescent="0.25">
      <c r="A61" s="24" t="s">
        <v>188</v>
      </c>
      <c r="B61" s="15" t="s">
        <v>26</v>
      </c>
      <c r="C61" s="15"/>
      <c r="D61" s="15"/>
      <c r="E61" s="12"/>
      <c r="F61" s="24">
        <v>15.9</v>
      </c>
      <c r="G61" s="17" t="s">
        <v>15</v>
      </c>
      <c r="H61" s="17"/>
      <c r="I61" s="22">
        <f>H61*0.25+H61</f>
        <v>0</v>
      </c>
      <c r="J61" s="20">
        <f>F61*I61</f>
        <v>0</v>
      </c>
      <c r="K61" s="42">
        <f>J61*0.7</f>
        <v>0</v>
      </c>
      <c r="L61" s="41">
        <f>J61-K61</f>
        <v>0</v>
      </c>
      <c r="M61" s="16"/>
      <c r="O61" s="19"/>
      <c r="P61" s="16"/>
      <c r="Q61" s="45"/>
      <c r="R61" s="45"/>
      <c r="S61" s="45"/>
      <c r="T61" s="45"/>
    </row>
    <row r="62" spans="1:21" x14ac:dyDescent="0.25">
      <c r="A62" s="23"/>
      <c r="B62" s="15" t="s">
        <v>27</v>
      </c>
      <c r="C62" s="15"/>
      <c r="D62" s="15"/>
      <c r="E62" s="12"/>
      <c r="F62" s="23"/>
      <c r="G62" s="17"/>
      <c r="H62" s="17"/>
      <c r="I62" s="22"/>
      <c r="J62" s="20"/>
      <c r="K62" s="42"/>
      <c r="L62" s="41"/>
      <c r="M62" s="16"/>
      <c r="O62" s="19"/>
      <c r="P62" s="16"/>
      <c r="Q62" s="45"/>
      <c r="R62" s="45"/>
      <c r="S62" s="45"/>
      <c r="T62" s="45"/>
    </row>
    <row r="63" spans="1:21" s="13" customFormat="1" x14ac:dyDescent="0.25">
      <c r="A63" s="23"/>
      <c r="B63" s="15"/>
      <c r="C63" s="15"/>
      <c r="D63" s="15"/>
      <c r="E63" s="12"/>
      <c r="F63" s="23"/>
      <c r="G63" s="17"/>
      <c r="H63" s="17"/>
      <c r="I63" s="22"/>
      <c r="J63" s="20"/>
      <c r="K63" s="42"/>
      <c r="L63" s="41"/>
      <c r="M63" s="16"/>
      <c r="O63" s="19"/>
      <c r="P63" s="16"/>
      <c r="Q63" s="45"/>
      <c r="R63" s="45"/>
      <c r="S63" s="45"/>
      <c r="T63" s="45"/>
    </row>
    <row r="64" spans="1:21" s="13" customFormat="1" x14ac:dyDescent="0.25">
      <c r="A64" s="23"/>
      <c r="B64" s="15"/>
      <c r="C64" s="15"/>
      <c r="D64" s="15"/>
      <c r="E64" s="12" t="s">
        <v>83</v>
      </c>
      <c r="F64" s="23"/>
      <c r="G64" s="17"/>
      <c r="H64" s="17"/>
      <c r="I64" s="22"/>
      <c r="J64" s="21">
        <f>SUM(J54:J61)</f>
        <v>0</v>
      </c>
      <c r="K64" s="44">
        <f>SUM(K54:K61)</f>
        <v>0</v>
      </c>
      <c r="L64" s="43">
        <f>SUM(L54:L61)</f>
        <v>0</v>
      </c>
      <c r="M64" s="19"/>
      <c r="N64" s="45"/>
      <c r="O64" s="19"/>
      <c r="P64" s="19"/>
      <c r="Q64" s="45"/>
      <c r="R64" s="45"/>
      <c r="S64" s="45"/>
      <c r="T64" s="45"/>
    </row>
    <row r="65" spans="1:20" s="13" customFormat="1" x14ac:dyDescent="0.25">
      <c r="A65" s="51"/>
      <c r="B65" s="15"/>
      <c r="C65" s="15"/>
      <c r="D65" s="15"/>
      <c r="E65" s="15"/>
      <c r="F65" s="51"/>
      <c r="G65" s="15"/>
      <c r="H65" s="17"/>
      <c r="I65" s="22"/>
      <c r="J65" s="20"/>
      <c r="K65" s="42"/>
      <c r="L65" s="41"/>
      <c r="M65" s="16"/>
      <c r="O65" s="19"/>
      <c r="P65" s="16"/>
      <c r="Q65" s="45"/>
      <c r="R65" s="45"/>
      <c r="S65" s="45"/>
      <c r="T65" s="45"/>
    </row>
    <row r="66" spans="1:20" x14ac:dyDescent="0.25">
      <c r="A66" s="22" t="s">
        <v>189</v>
      </c>
      <c r="B66" s="62" t="s">
        <v>28</v>
      </c>
      <c r="C66" s="12"/>
      <c r="D66" s="12"/>
      <c r="E66" s="15"/>
      <c r="F66" s="22"/>
      <c r="G66" s="17"/>
      <c r="H66" s="17"/>
      <c r="I66" s="22"/>
      <c r="J66" s="20"/>
      <c r="K66" s="42"/>
      <c r="L66" s="41"/>
      <c r="M66" s="16"/>
      <c r="O66" s="19"/>
      <c r="P66" s="16"/>
      <c r="Q66" s="45"/>
      <c r="R66" s="45"/>
      <c r="S66" s="45"/>
      <c r="T66" s="45"/>
    </row>
    <row r="67" spans="1:20" x14ac:dyDescent="0.25">
      <c r="A67" s="22" t="s">
        <v>190</v>
      </c>
      <c r="B67" s="11" t="s">
        <v>148</v>
      </c>
      <c r="C67" s="12"/>
      <c r="D67" s="12"/>
      <c r="E67" s="15"/>
      <c r="F67" s="22">
        <v>34.5</v>
      </c>
      <c r="G67" s="17" t="s">
        <v>15</v>
      </c>
      <c r="H67" s="17"/>
      <c r="I67" s="22">
        <f>H67*0.25+H67</f>
        <v>0</v>
      </c>
      <c r="J67" s="20">
        <f>F67*I67</f>
        <v>0</v>
      </c>
      <c r="K67" s="42">
        <f>J67*0.7</f>
        <v>0</v>
      </c>
      <c r="L67" s="41">
        <f>J67-K67</f>
        <v>0</v>
      </c>
      <c r="M67" s="16"/>
      <c r="O67" s="19"/>
      <c r="P67" s="16"/>
      <c r="Q67" s="45"/>
      <c r="R67" s="45"/>
      <c r="S67" s="45"/>
      <c r="T67" s="45"/>
    </row>
    <row r="68" spans="1:20" x14ac:dyDescent="0.25">
      <c r="A68" s="22"/>
      <c r="B68" s="11" t="s">
        <v>149</v>
      </c>
      <c r="C68" s="11"/>
      <c r="D68" s="11"/>
      <c r="E68" s="11"/>
      <c r="F68" s="22"/>
      <c r="G68" s="17"/>
      <c r="H68" s="17"/>
      <c r="I68" s="22"/>
      <c r="J68" s="20"/>
      <c r="K68" s="42"/>
      <c r="L68" s="41"/>
      <c r="M68" s="16"/>
      <c r="O68" s="19"/>
      <c r="P68" s="16"/>
      <c r="Q68" s="45"/>
      <c r="R68" s="45"/>
      <c r="S68" s="45"/>
      <c r="T68" s="45"/>
    </row>
    <row r="69" spans="1:20" x14ac:dyDescent="0.25">
      <c r="A69" s="22" t="s">
        <v>191</v>
      </c>
      <c r="B69" s="11" t="s">
        <v>29</v>
      </c>
      <c r="C69" s="12"/>
      <c r="D69" s="12"/>
      <c r="E69" s="15"/>
      <c r="F69" s="22">
        <v>6</v>
      </c>
      <c r="G69" s="17" t="s">
        <v>30</v>
      </c>
      <c r="H69" s="17"/>
      <c r="I69" s="22">
        <f>H69*0.25+H69</f>
        <v>0</v>
      </c>
      <c r="J69" s="20">
        <f>F69*I69</f>
        <v>0</v>
      </c>
      <c r="K69" s="42">
        <f>J69*0.7</f>
        <v>0</v>
      </c>
      <c r="L69" s="41">
        <f>J69-K69</f>
        <v>0</v>
      </c>
      <c r="M69" s="16"/>
      <c r="O69" s="19"/>
      <c r="P69" s="16"/>
      <c r="Q69" s="45"/>
      <c r="R69" s="45"/>
      <c r="S69" s="45"/>
      <c r="T69" s="45"/>
    </row>
    <row r="70" spans="1:20" x14ac:dyDescent="0.25">
      <c r="A70" s="22"/>
      <c r="B70" s="11" t="s">
        <v>130</v>
      </c>
      <c r="C70" s="11"/>
      <c r="D70" s="11"/>
      <c r="E70" s="11"/>
      <c r="F70" s="22"/>
      <c r="G70" s="17"/>
      <c r="H70" s="17"/>
      <c r="I70" s="22"/>
      <c r="J70" s="20"/>
      <c r="K70" s="42"/>
      <c r="L70" s="41"/>
      <c r="M70" s="16"/>
      <c r="O70" s="19"/>
      <c r="P70" s="16"/>
      <c r="Q70" s="45"/>
      <c r="R70" s="45"/>
      <c r="S70" s="45"/>
      <c r="T70" s="45"/>
    </row>
    <row r="71" spans="1:20" x14ac:dyDescent="0.25">
      <c r="A71" s="51" t="s">
        <v>192</v>
      </c>
      <c r="B71" s="15" t="s">
        <v>131</v>
      </c>
      <c r="C71" s="15"/>
      <c r="D71" s="15"/>
      <c r="E71" s="15"/>
      <c r="F71" s="51">
        <v>34.5</v>
      </c>
      <c r="G71" s="17" t="s">
        <v>15</v>
      </c>
      <c r="H71" s="17"/>
      <c r="I71" s="22">
        <f>H71*0.25+H71</f>
        <v>0</v>
      </c>
      <c r="J71" s="20">
        <f>F71*I71</f>
        <v>0</v>
      </c>
      <c r="K71" s="42">
        <f>J71*0.7</f>
        <v>0</v>
      </c>
      <c r="L71" s="41">
        <f>J71-K71</f>
        <v>0</v>
      </c>
      <c r="M71" s="16"/>
      <c r="O71" s="19"/>
      <c r="P71" s="16"/>
      <c r="Q71" s="45"/>
      <c r="R71" s="45"/>
      <c r="S71" s="45"/>
      <c r="T71" s="45"/>
    </row>
    <row r="72" spans="1:20" x14ac:dyDescent="0.25">
      <c r="A72" s="22"/>
      <c r="B72" s="15" t="s">
        <v>150</v>
      </c>
      <c r="C72" s="15"/>
      <c r="D72" s="15"/>
      <c r="E72" s="15"/>
      <c r="F72" s="22"/>
      <c r="G72" s="17"/>
      <c r="H72" s="17"/>
      <c r="I72" s="22"/>
      <c r="J72" s="20"/>
      <c r="K72" s="42"/>
      <c r="L72" s="41"/>
      <c r="M72" s="16"/>
      <c r="O72" s="19"/>
      <c r="P72" s="16"/>
      <c r="Q72" s="45"/>
      <c r="R72" s="45"/>
      <c r="S72" s="45"/>
      <c r="T72" s="45"/>
    </row>
    <row r="73" spans="1:20" s="13" customFormat="1" x14ac:dyDescent="0.25">
      <c r="A73" s="22" t="s">
        <v>193</v>
      </c>
      <c r="B73" s="15" t="s">
        <v>115</v>
      </c>
      <c r="C73" s="15"/>
      <c r="D73" s="15"/>
      <c r="E73" s="15"/>
      <c r="F73" s="22">
        <v>18.600000000000001</v>
      </c>
      <c r="G73" s="17" t="s">
        <v>15</v>
      </c>
      <c r="H73" s="17"/>
      <c r="I73" s="22">
        <f>H73*0.25+H73</f>
        <v>0</v>
      </c>
      <c r="J73" s="20">
        <f>F73*I73</f>
        <v>0</v>
      </c>
      <c r="K73" s="42">
        <f>J73*0.7</f>
        <v>0</v>
      </c>
      <c r="L73" s="41">
        <f>J73-K73</f>
        <v>0</v>
      </c>
      <c r="M73" s="16"/>
      <c r="O73" s="19"/>
      <c r="P73" s="16"/>
      <c r="Q73" s="45"/>
      <c r="R73" s="45"/>
      <c r="S73" s="45"/>
      <c r="T73" s="45"/>
    </row>
    <row r="74" spans="1:20" s="13" customFormat="1" x14ac:dyDescent="0.25">
      <c r="A74" s="22"/>
      <c r="B74" s="15"/>
      <c r="C74" s="15"/>
      <c r="D74" s="15"/>
      <c r="E74" s="15"/>
      <c r="F74" s="22"/>
      <c r="G74" s="17"/>
      <c r="H74" s="17"/>
      <c r="I74" s="22"/>
      <c r="J74" s="20"/>
      <c r="K74" s="42"/>
      <c r="L74" s="41"/>
      <c r="M74" s="16"/>
      <c r="O74" s="19"/>
      <c r="P74" s="16"/>
      <c r="Q74" s="45"/>
      <c r="R74" s="45"/>
      <c r="S74" s="45"/>
      <c r="T74" s="45"/>
    </row>
    <row r="75" spans="1:20" x14ac:dyDescent="0.25">
      <c r="A75" s="51"/>
      <c r="B75" s="15"/>
      <c r="C75" s="15"/>
      <c r="D75" s="15"/>
      <c r="E75" s="12" t="s">
        <v>83</v>
      </c>
      <c r="F75" s="51"/>
      <c r="G75" s="15"/>
      <c r="H75" s="17"/>
      <c r="I75" s="22"/>
      <c r="J75" s="21">
        <f>SUM(J67:J73)</f>
        <v>0</v>
      </c>
      <c r="K75" s="44">
        <f>SUM(K67:K73)</f>
        <v>0</v>
      </c>
      <c r="L75" s="43">
        <f>SUM(L67:L73)</f>
        <v>0</v>
      </c>
      <c r="M75" s="19"/>
      <c r="N75" s="45"/>
      <c r="O75" s="19"/>
      <c r="P75" s="19"/>
      <c r="Q75" s="45"/>
      <c r="R75" s="45"/>
      <c r="S75" s="45"/>
      <c r="T75" s="45"/>
    </row>
    <row r="76" spans="1:20" x14ac:dyDescent="0.25">
      <c r="A76" s="51"/>
      <c r="B76" s="15"/>
      <c r="C76" s="15"/>
      <c r="D76" s="15"/>
      <c r="E76" s="15"/>
      <c r="F76" s="51"/>
      <c r="G76" s="15"/>
      <c r="H76" s="17"/>
      <c r="I76" s="22"/>
      <c r="J76" s="20"/>
      <c r="K76" s="42"/>
      <c r="L76" s="41"/>
      <c r="M76" s="16"/>
      <c r="O76" s="19"/>
      <c r="P76" s="16"/>
      <c r="Q76" s="45"/>
      <c r="R76" s="45"/>
      <c r="S76" s="45"/>
      <c r="T76" s="45"/>
    </row>
    <row r="77" spans="1:20" x14ac:dyDescent="0.25">
      <c r="A77" s="51" t="s">
        <v>194</v>
      </c>
      <c r="B77" s="62" t="s">
        <v>31</v>
      </c>
      <c r="C77" s="12"/>
      <c r="D77" s="12"/>
      <c r="E77" s="12"/>
      <c r="F77" s="51"/>
      <c r="G77" s="15"/>
      <c r="H77" s="17"/>
      <c r="I77" s="22"/>
      <c r="J77" s="20"/>
      <c r="K77" s="42"/>
      <c r="L77" s="41"/>
      <c r="M77" s="16"/>
      <c r="O77" s="19"/>
      <c r="P77" s="16"/>
      <c r="Q77" s="45"/>
      <c r="R77" s="45"/>
      <c r="S77" s="45"/>
      <c r="T77" s="45"/>
    </row>
    <row r="78" spans="1:20" x14ac:dyDescent="0.25">
      <c r="A78" s="22" t="s">
        <v>195</v>
      </c>
      <c r="B78" s="15" t="s">
        <v>32</v>
      </c>
      <c r="C78" s="15"/>
      <c r="D78" s="15"/>
      <c r="E78" s="15"/>
      <c r="F78" s="22">
        <v>1</v>
      </c>
      <c r="G78" s="17" t="s">
        <v>30</v>
      </c>
      <c r="H78" s="17"/>
      <c r="I78" s="22">
        <f>H78*0.25+H78</f>
        <v>0</v>
      </c>
      <c r="J78" s="20">
        <f>F78*I78</f>
        <v>0</v>
      </c>
      <c r="K78" s="42">
        <f>J78*0.7</f>
        <v>0</v>
      </c>
      <c r="L78" s="41">
        <f>J78-K78</f>
        <v>0</v>
      </c>
      <c r="M78" s="16"/>
      <c r="O78" s="19"/>
      <c r="P78" s="16"/>
      <c r="Q78" s="45"/>
      <c r="R78" s="45"/>
      <c r="S78" s="45"/>
      <c r="T78" s="45"/>
    </row>
    <row r="79" spans="1:20" x14ac:dyDescent="0.25">
      <c r="A79" s="22"/>
      <c r="B79" s="15" t="s">
        <v>33</v>
      </c>
      <c r="C79" s="15"/>
      <c r="D79" s="15"/>
      <c r="E79" s="15"/>
      <c r="F79" s="22"/>
      <c r="G79" s="17"/>
      <c r="H79" s="17"/>
      <c r="I79" s="22"/>
      <c r="J79" s="20"/>
      <c r="K79" s="42"/>
      <c r="L79" s="41"/>
      <c r="M79" s="16"/>
      <c r="O79" s="19"/>
      <c r="P79" s="16"/>
      <c r="Q79" s="45"/>
      <c r="R79" s="45"/>
      <c r="S79" s="45"/>
      <c r="T79" s="45"/>
    </row>
    <row r="80" spans="1:20" x14ac:dyDescent="0.25">
      <c r="A80" s="22" t="s">
        <v>196</v>
      </c>
      <c r="B80" s="15" t="s">
        <v>34</v>
      </c>
      <c r="C80" s="15"/>
      <c r="D80" s="15"/>
      <c r="E80" s="15"/>
      <c r="F80" s="22">
        <v>1</v>
      </c>
      <c r="G80" s="17" t="s">
        <v>30</v>
      </c>
      <c r="H80" s="17"/>
      <c r="I80" s="22">
        <f>H80*0.25+H80</f>
        <v>0</v>
      </c>
      <c r="J80" s="20">
        <f>F80*I80</f>
        <v>0</v>
      </c>
      <c r="K80" s="42">
        <f>J80*0.7</f>
        <v>0</v>
      </c>
      <c r="L80" s="41">
        <f>J80-K80</f>
        <v>0</v>
      </c>
      <c r="M80" s="16"/>
      <c r="O80" s="19"/>
      <c r="P80" s="16"/>
      <c r="Q80" s="45"/>
      <c r="R80" s="45"/>
      <c r="S80" s="45"/>
      <c r="T80" s="45"/>
    </row>
    <row r="81" spans="1:20" x14ac:dyDescent="0.25">
      <c r="A81" s="22"/>
      <c r="B81" s="11" t="s">
        <v>35</v>
      </c>
      <c r="C81" s="11"/>
      <c r="D81" s="12"/>
      <c r="E81" s="12"/>
      <c r="F81" s="22"/>
      <c r="G81" s="17"/>
      <c r="H81" s="17"/>
      <c r="I81" s="22"/>
      <c r="J81" s="20"/>
      <c r="K81" s="42"/>
      <c r="L81" s="41"/>
      <c r="M81" s="16"/>
      <c r="O81" s="19"/>
      <c r="P81" s="16"/>
      <c r="Q81" s="45"/>
      <c r="R81" s="45"/>
      <c r="S81" s="45"/>
      <c r="T81" s="45"/>
    </row>
    <row r="82" spans="1:20" x14ac:dyDescent="0.25">
      <c r="A82" s="22" t="s">
        <v>197</v>
      </c>
      <c r="B82" s="15" t="s">
        <v>36</v>
      </c>
      <c r="C82" s="15"/>
      <c r="D82" s="15"/>
      <c r="E82" s="15"/>
      <c r="F82" s="22">
        <v>1</v>
      </c>
      <c r="G82" s="17" t="s">
        <v>30</v>
      </c>
      <c r="H82" s="17"/>
      <c r="I82" s="22">
        <f>H82*0.25+H82</f>
        <v>0</v>
      </c>
      <c r="J82" s="20">
        <f>F82*I82</f>
        <v>0</v>
      </c>
      <c r="K82" s="42">
        <f>J82*0.7</f>
        <v>0</v>
      </c>
      <c r="L82" s="41">
        <f>J82-K82</f>
        <v>0</v>
      </c>
      <c r="M82" s="16"/>
      <c r="O82" s="19"/>
      <c r="P82" s="16"/>
      <c r="Q82" s="45"/>
      <c r="R82" s="45"/>
      <c r="S82" s="45"/>
      <c r="T82" s="45"/>
    </row>
    <row r="83" spans="1:20" x14ac:dyDescent="0.25">
      <c r="A83" s="22"/>
      <c r="B83" s="15" t="s">
        <v>37</v>
      </c>
      <c r="C83" s="15"/>
      <c r="D83" s="15"/>
      <c r="E83" s="15"/>
      <c r="F83" s="22"/>
      <c r="G83" s="17"/>
      <c r="H83" s="17"/>
      <c r="I83" s="22"/>
      <c r="J83" s="20"/>
      <c r="K83" s="42"/>
      <c r="L83" s="41"/>
      <c r="M83" s="16"/>
      <c r="O83" s="19"/>
      <c r="P83" s="16"/>
      <c r="Q83" s="45"/>
      <c r="R83" s="45"/>
      <c r="S83" s="45"/>
      <c r="T83" s="45"/>
    </row>
    <row r="84" spans="1:20" x14ac:dyDescent="0.25">
      <c r="A84" s="22"/>
      <c r="B84" s="15" t="s">
        <v>38</v>
      </c>
      <c r="C84" s="15"/>
      <c r="D84" s="15"/>
      <c r="E84" s="15"/>
      <c r="F84" s="22"/>
      <c r="G84" s="17"/>
      <c r="H84" s="17"/>
      <c r="I84" s="22"/>
      <c r="J84" s="20"/>
      <c r="K84" s="42"/>
      <c r="L84" s="41"/>
      <c r="M84" s="16"/>
      <c r="O84" s="19"/>
      <c r="P84" s="16"/>
      <c r="Q84" s="45"/>
      <c r="R84" s="45"/>
      <c r="S84" s="45"/>
      <c r="T84" s="45"/>
    </row>
    <row r="85" spans="1:20" x14ac:dyDescent="0.25">
      <c r="A85" s="22" t="s">
        <v>198</v>
      </c>
      <c r="B85" s="15" t="s">
        <v>161</v>
      </c>
      <c r="C85" s="15"/>
      <c r="D85" s="15"/>
      <c r="E85" s="15"/>
      <c r="F85" s="22">
        <v>1</v>
      </c>
      <c r="G85" s="17" t="s">
        <v>30</v>
      </c>
      <c r="H85" s="17"/>
      <c r="I85" s="22">
        <f>H85*0.25+H85</f>
        <v>0</v>
      </c>
      <c r="J85" s="20">
        <f>F85*I85</f>
        <v>0</v>
      </c>
      <c r="K85" s="42">
        <f>J85*0.7</f>
        <v>0</v>
      </c>
      <c r="L85" s="41">
        <f>J85-K85</f>
        <v>0</v>
      </c>
      <c r="M85" s="16"/>
      <c r="O85" s="19"/>
      <c r="P85" s="16"/>
      <c r="Q85" s="45"/>
      <c r="R85" s="45"/>
      <c r="S85" s="45"/>
      <c r="T85" s="45"/>
    </row>
    <row r="86" spans="1:20" x14ac:dyDescent="0.25">
      <c r="A86" s="22"/>
      <c r="B86" s="15" t="s">
        <v>39</v>
      </c>
      <c r="C86" s="15"/>
      <c r="D86" s="15"/>
      <c r="E86" s="15"/>
      <c r="F86" s="22"/>
      <c r="G86" s="17"/>
      <c r="H86" s="17"/>
      <c r="I86" s="22"/>
      <c r="J86" s="20"/>
      <c r="K86" s="42"/>
      <c r="L86" s="41"/>
      <c r="M86" s="16"/>
      <c r="O86" s="19"/>
      <c r="P86" s="16"/>
      <c r="Q86" s="45"/>
      <c r="R86" s="45"/>
      <c r="S86" s="45"/>
      <c r="T86" s="45"/>
    </row>
    <row r="87" spans="1:20" x14ac:dyDescent="0.25">
      <c r="A87" s="22" t="s">
        <v>199</v>
      </c>
      <c r="B87" s="15" t="s">
        <v>151</v>
      </c>
      <c r="C87" s="15"/>
      <c r="D87" s="15"/>
      <c r="E87" s="15"/>
      <c r="F87" s="22">
        <v>1</v>
      </c>
      <c r="G87" s="17" t="s">
        <v>30</v>
      </c>
      <c r="H87" s="17"/>
      <c r="I87" s="22">
        <f>H87*0.25+H87</f>
        <v>0</v>
      </c>
      <c r="J87" s="20">
        <f>F87*I87</f>
        <v>0</v>
      </c>
      <c r="K87" s="42">
        <f>J87*0.7</f>
        <v>0</v>
      </c>
      <c r="L87" s="41">
        <f>J87-K87</f>
        <v>0</v>
      </c>
      <c r="M87" s="16"/>
      <c r="O87" s="19"/>
      <c r="P87" s="16"/>
      <c r="Q87" s="45"/>
      <c r="R87" s="45"/>
      <c r="S87" s="45"/>
      <c r="T87" s="45"/>
    </row>
    <row r="88" spans="1:20" x14ac:dyDescent="0.25">
      <c r="A88" s="22"/>
      <c r="B88" s="15" t="s">
        <v>40</v>
      </c>
      <c r="C88" s="15"/>
      <c r="D88" s="15"/>
      <c r="E88" s="15"/>
      <c r="F88" s="22"/>
      <c r="G88" s="17"/>
      <c r="H88" s="17"/>
      <c r="I88" s="22"/>
      <c r="J88" s="20"/>
      <c r="K88" s="42"/>
      <c r="L88" s="41"/>
      <c r="M88" s="16"/>
      <c r="O88" s="19"/>
      <c r="P88" s="16"/>
      <c r="Q88" s="45"/>
      <c r="R88" s="45"/>
      <c r="S88" s="45"/>
      <c r="T88" s="45"/>
    </row>
    <row r="89" spans="1:20" x14ac:dyDescent="0.25">
      <c r="A89" s="22" t="s">
        <v>200</v>
      </c>
      <c r="B89" s="11" t="s">
        <v>92</v>
      </c>
      <c r="C89" s="11"/>
      <c r="D89" s="12"/>
      <c r="E89" s="12"/>
      <c r="F89" s="22">
        <v>1</v>
      </c>
      <c r="G89" s="17" t="s">
        <v>30</v>
      </c>
      <c r="H89" s="17"/>
      <c r="I89" s="22">
        <f>H89*0.25+H89</f>
        <v>0</v>
      </c>
      <c r="J89" s="20">
        <f>F89*I89</f>
        <v>0</v>
      </c>
      <c r="K89" s="42">
        <f>J89*0.7</f>
        <v>0</v>
      </c>
      <c r="L89" s="41">
        <f>J89-K89</f>
        <v>0</v>
      </c>
      <c r="M89" s="16"/>
      <c r="O89" s="19"/>
      <c r="P89" s="16"/>
      <c r="Q89" s="45"/>
      <c r="R89" s="45"/>
      <c r="S89" s="45"/>
      <c r="T89" s="45"/>
    </row>
    <row r="90" spans="1:20" x14ac:dyDescent="0.25">
      <c r="A90" s="22"/>
      <c r="B90" s="11" t="s">
        <v>91</v>
      </c>
      <c r="C90" s="11"/>
      <c r="D90" s="12"/>
      <c r="E90" s="12"/>
      <c r="F90" s="22"/>
      <c r="G90" s="17"/>
      <c r="H90" s="17"/>
      <c r="I90" s="22"/>
      <c r="J90" s="20"/>
      <c r="K90" s="42"/>
      <c r="L90" s="41"/>
      <c r="M90" s="16"/>
      <c r="O90" s="19"/>
      <c r="P90" s="16"/>
      <c r="Q90" s="45"/>
      <c r="R90" s="45"/>
      <c r="S90" s="45"/>
      <c r="T90" s="45"/>
    </row>
    <row r="91" spans="1:20" x14ac:dyDescent="0.25">
      <c r="A91" s="22"/>
      <c r="B91" s="15" t="s">
        <v>105</v>
      </c>
      <c r="C91" s="15"/>
      <c r="D91" s="15"/>
      <c r="E91" s="15"/>
      <c r="F91" s="22"/>
      <c r="G91" s="17"/>
      <c r="H91" s="17"/>
      <c r="I91" s="22"/>
      <c r="J91" s="20"/>
      <c r="K91" s="42"/>
      <c r="L91" s="41"/>
      <c r="M91" s="16"/>
      <c r="O91" s="19"/>
      <c r="P91" s="16"/>
      <c r="Q91" s="45"/>
      <c r="R91" s="45"/>
      <c r="S91" s="45"/>
      <c r="T91" s="45"/>
    </row>
    <row r="92" spans="1:20" x14ac:dyDescent="0.25">
      <c r="A92" s="22"/>
      <c r="B92" s="15" t="s">
        <v>41</v>
      </c>
      <c r="C92" s="15"/>
      <c r="D92" s="15"/>
      <c r="E92" s="15"/>
      <c r="F92" s="22"/>
      <c r="G92" s="17"/>
      <c r="H92" s="17"/>
      <c r="I92" s="22"/>
      <c r="J92" s="20"/>
      <c r="K92" s="42"/>
      <c r="L92" s="41"/>
      <c r="M92" s="16"/>
      <c r="O92" s="19"/>
      <c r="P92" s="16"/>
      <c r="Q92" s="45"/>
      <c r="R92" s="45"/>
      <c r="S92" s="45"/>
      <c r="T92" s="45"/>
    </row>
    <row r="93" spans="1:20" x14ac:dyDescent="0.25">
      <c r="A93" s="22" t="s">
        <v>201</v>
      </c>
      <c r="B93" s="11" t="s">
        <v>42</v>
      </c>
      <c r="C93" s="11"/>
      <c r="D93" s="12"/>
      <c r="E93" s="12"/>
      <c r="F93" s="22">
        <v>2</v>
      </c>
      <c r="G93" s="17" t="s">
        <v>30</v>
      </c>
      <c r="H93" s="17"/>
      <c r="I93" s="22">
        <f>H93*0.25+H93</f>
        <v>0</v>
      </c>
      <c r="J93" s="20">
        <f>F93*I93</f>
        <v>0</v>
      </c>
      <c r="K93" s="42">
        <f>J93*0.7</f>
        <v>0</v>
      </c>
      <c r="L93" s="41">
        <f>J93-K93</f>
        <v>0</v>
      </c>
      <c r="M93" s="16"/>
      <c r="O93" s="19"/>
      <c r="P93" s="16"/>
      <c r="Q93" s="45"/>
      <c r="R93" s="45"/>
      <c r="S93" s="45"/>
      <c r="T93" s="45"/>
    </row>
    <row r="94" spans="1:20" x14ac:dyDescent="0.25">
      <c r="A94" s="22"/>
      <c r="B94" s="11" t="s">
        <v>43</v>
      </c>
      <c r="C94" s="11"/>
      <c r="D94" s="12"/>
      <c r="E94" s="12"/>
      <c r="F94" s="22"/>
      <c r="G94" s="17"/>
      <c r="H94" s="17"/>
      <c r="I94" s="22"/>
      <c r="J94" s="20"/>
      <c r="K94" s="42"/>
      <c r="L94" s="41"/>
      <c r="M94" s="16"/>
      <c r="O94" s="19"/>
      <c r="P94" s="16"/>
      <c r="Q94" s="45"/>
      <c r="R94" s="45"/>
      <c r="S94" s="45"/>
      <c r="T94" s="45"/>
    </row>
    <row r="95" spans="1:20" x14ac:dyDescent="0.25">
      <c r="A95" s="22"/>
      <c r="B95" s="11" t="s">
        <v>44</v>
      </c>
      <c r="C95" s="11"/>
      <c r="D95" s="12"/>
      <c r="E95" s="12"/>
      <c r="F95" s="22"/>
      <c r="G95" s="17"/>
      <c r="H95" s="17"/>
      <c r="I95" s="22"/>
      <c r="J95" s="20"/>
      <c r="K95" s="42"/>
      <c r="L95" s="41"/>
      <c r="M95" s="16"/>
      <c r="O95" s="19"/>
      <c r="P95" s="16"/>
      <c r="Q95" s="45"/>
      <c r="R95" s="45"/>
      <c r="S95" s="45"/>
      <c r="T95" s="45"/>
    </row>
    <row r="96" spans="1:20" x14ac:dyDescent="0.25">
      <c r="A96" s="22"/>
      <c r="B96" s="11" t="s">
        <v>45</v>
      </c>
      <c r="C96" s="11"/>
      <c r="D96" s="12"/>
      <c r="E96" s="12"/>
      <c r="F96" s="22"/>
      <c r="G96" s="17"/>
      <c r="H96" s="17"/>
      <c r="I96" s="22"/>
      <c r="J96" s="20"/>
      <c r="K96" s="42"/>
      <c r="L96" s="41"/>
      <c r="M96" s="16"/>
      <c r="O96" s="19"/>
      <c r="P96" s="16"/>
      <c r="Q96" s="45"/>
      <c r="R96" s="45"/>
      <c r="S96" s="45"/>
      <c r="T96" s="45"/>
    </row>
    <row r="97" spans="1:20" x14ac:dyDescent="0.25">
      <c r="A97" s="22" t="s">
        <v>202</v>
      </c>
      <c r="B97" s="15" t="s">
        <v>46</v>
      </c>
      <c r="C97" s="15"/>
      <c r="D97" s="15"/>
      <c r="E97" s="15"/>
      <c r="F97" s="22">
        <v>1</v>
      </c>
      <c r="G97" s="17" t="s">
        <v>30</v>
      </c>
      <c r="H97" s="17"/>
      <c r="I97" s="22">
        <f>H97*0.25+H97</f>
        <v>0</v>
      </c>
      <c r="J97" s="20">
        <f>F97*I97</f>
        <v>0</v>
      </c>
      <c r="K97" s="42">
        <f>J97*0.7</f>
        <v>0</v>
      </c>
      <c r="L97" s="41">
        <f>J97-K97</f>
        <v>0</v>
      </c>
      <c r="M97" s="16"/>
      <c r="O97" s="19"/>
      <c r="P97" s="16"/>
      <c r="Q97" s="45"/>
      <c r="R97" s="45"/>
      <c r="S97" s="45"/>
      <c r="T97" s="45"/>
    </row>
    <row r="98" spans="1:20" x14ac:dyDescent="0.25">
      <c r="A98" s="22" t="s">
        <v>203</v>
      </c>
      <c r="B98" s="15" t="s">
        <v>47</v>
      </c>
      <c r="C98" s="15"/>
      <c r="D98" s="15"/>
      <c r="E98" s="15"/>
      <c r="F98" s="22">
        <v>1</v>
      </c>
      <c r="G98" s="17" t="s">
        <v>30</v>
      </c>
      <c r="H98" s="17"/>
      <c r="I98" s="22">
        <f>H98*0.25+H98</f>
        <v>0</v>
      </c>
      <c r="J98" s="20">
        <f>F98*I98</f>
        <v>0</v>
      </c>
      <c r="K98" s="42">
        <f>J98*0.7</f>
        <v>0</v>
      </c>
      <c r="L98" s="41">
        <f>J98-K98</f>
        <v>0</v>
      </c>
      <c r="M98" s="16"/>
      <c r="O98" s="19"/>
      <c r="P98" s="16"/>
      <c r="Q98" s="45"/>
      <c r="R98" s="45"/>
      <c r="S98" s="45"/>
      <c r="T98" s="45"/>
    </row>
    <row r="99" spans="1:20" s="13" customFormat="1" x14ac:dyDescent="0.25">
      <c r="A99" s="22" t="s">
        <v>204</v>
      </c>
      <c r="B99" s="15" t="s">
        <v>116</v>
      </c>
      <c r="C99" s="15"/>
      <c r="D99" s="15"/>
      <c r="E99" s="15"/>
      <c r="F99" s="22">
        <v>1</v>
      </c>
      <c r="G99" s="17" t="s">
        <v>30</v>
      </c>
      <c r="H99" s="17"/>
      <c r="I99" s="22">
        <f>H99*0.25+H99</f>
        <v>0</v>
      </c>
      <c r="J99" s="20">
        <f>F99*I99</f>
        <v>0</v>
      </c>
      <c r="K99" s="42">
        <f>J99*0.7</f>
        <v>0</v>
      </c>
      <c r="L99" s="41">
        <f>J99-K99</f>
        <v>0</v>
      </c>
      <c r="M99" s="16"/>
      <c r="O99" s="19"/>
      <c r="P99" s="16"/>
      <c r="Q99" s="45"/>
      <c r="R99" s="45"/>
      <c r="S99" s="45"/>
      <c r="T99" s="45"/>
    </row>
    <row r="100" spans="1:20" s="13" customFormat="1" x14ac:dyDescent="0.25">
      <c r="A100" s="22" t="s">
        <v>205</v>
      </c>
      <c r="B100" s="15" t="s">
        <v>117</v>
      </c>
      <c r="C100" s="15"/>
      <c r="D100" s="15"/>
      <c r="E100" s="15"/>
      <c r="F100" s="22">
        <v>1</v>
      </c>
      <c r="G100" s="17" t="s">
        <v>30</v>
      </c>
      <c r="H100" s="17"/>
      <c r="I100" s="22">
        <f>H100*0.25+H100</f>
        <v>0</v>
      </c>
      <c r="J100" s="20">
        <f>F100*I100</f>
        <v>0</v>
      </c>
      <c r="K100" s="42">
        <f>J100*0.7</f>
        <v>0</v>
      </c>
      <c r="L100" s="41">
        <f>J100-K100</f>
        <v>0</v>
      </c>
      <c r="M100" s="16"/>
      <c r="O100" s="19"/>
      <c r="P100" s="16"/>
      <c r="Q100" s="45"/>
      <c r="R100" s="45"/>
      <c r="S100" s="45"/>
      <c r="T100" s="45"/>
    </row>
    <row r="101" spans="1:20" s="13" customFormat="1" x14ac:dyDescent="0.25">
      <c r="A101" s="22" t="s">
        <v>206</v>
      </c>
      <c r="B101" s="15" t="s">
        <v>84</v>
      </c>
      <c r="C101" s="15"/>
      <c r="D101" s="15"/>
      <c r="E101" s="15"/>
      <c r="F101" s="22">
        <v>1</v>
      </c>
      <c r="G101" s="17" t="s">
        <v>30</v>
      </c>
      <c r="H101" s="17"/>
      <c r="I101" s="22">
        <f>H101*0.25+H101</f>
        <v>0</v>
      </c>
      <c r="J101" s="20">
        <f>F101*I101</f>
        <v>0</v>
      </c>
      <c r="K101" s="42">
        <f>J101*0.7</f>
        <v>0</v>
      </c>
      <c r="L101" s="41">
        <f>J101-K101</f>
        <v>0</v>
      </c>
      <c r="M101" s="16"/>
      <c r="O101" s="19"/>
      <c r="P101" s="16"/>
      <c r="Q101" s="45"/>
      <c r="R101" s="45"/>
      <c r="S101" s="45"/>
      <c r="T101" s="45"/>
    </row>
    <row r="102" spans="1:20" s="13" customFormat="1" x14ac:dyDescent="0.25">
      <c r="A102" s="22"/>
      <c r="B102" s="15"/>
      <c r="C102" s="15"/>
      <c r="D102" s="15"/>
      <c r="E102" s="15"/>
      <c r="F102" s="22"/>
      <c r="G102" s="17"/>
      <c r="H102" s="17"/>
      <c r="I102" s="22"/>
      <c r="J102" s="20"/>
      <c r="K102" s="42"/>
      <c r="L102" s="41"/>
      <c r="M102" s="16"/>
      <c r="O102" s="19"/>
      <c r="P102" s="16"/>
      <c r="Q102" s="45"/>
      <c r="R102" s="45"/>
      <c r="S102" s="45"/>
      <c r="T102" s="45"/>
    </row>
    <row r="103" spans="1:20" s="13" customFormat="1" x14ac:dyDescent="0.25">
      <c r="A103" s="51"/>
      <c r="B103" s="15"/>
      <c r="C103" s="15"/>
      <c r="D103" s="15"/>
      <c r="E103" s="12" t="s">
        <v>83</v>
      </c>
      <c r="F103" s="51"/>
      <c r="G103" s="15"/>
      <c r="H103" s="17"/>
      <c r="I103" s="22"/>
      <c r="J103" s="21">
        <f>SUM(J78:J101)</f>
        <v>0</v>
      </c>
      <c r="K103" s="44">
        <f>SUM(K78:K101)</f>
        <v>0</v>
      </c>
      <c r="L103" s="43">
        <f>SUM(L78:L101)</f>
        <v>0</v>
      </c>
      <c r="M103" s="19"/>
      <c r="N103" s="45"/>
      <c r="O103" s="19"/>
      <c r="P103" s="19"/>
      <c r="Q103" s="45"/>
      <c r="R103" s="45"/>
      <c r="S103" s="45"/>
      <c r="T103" s="45"/>
    </row>
    <row r="104" spans="1:20" s="13" customFormat="1" x14ac:dyDescent="0.25">
      <c r="A104" s="51"/>
      <c r="B104" s="15"/>
      <c r="C104" s="15"/>
      <c r="D104" s="15"/>
      <c r="E104" s="15"/>
      <c r="F104" s="51"/>
      <c r="G104" s="15"/>
      <c r="H104" s="17"/>
      <c r="I104" s="22"/>
      <c r="J104" s="20"/>
      <c r="K104" s="42"/>
      <c r="L104" s="41"/>
      <c r="M104" s="16"/>
      <c r="O104" s="19"/>
      <c r="P104" s="16"/>
      <c r="Q104" s="45"/>
      <c r="R104" s="45"/>
      <c r="S104" s="45"/>
      <c r="T104" s="45"/>
    </row>
    <row r="105" spans="1:20" x14ac:dyDescent="0.25">
      <c r="A105" s="51" t="s">
        <v>207</v>
      </c>
      <c r="B105" s="62" t="s">
        <v>48</v>
      </c>
      <c r="C105" s="12"/>
      <c r="D105" s="12"/>
      <c r="E105" s="15"/>
      <c r="F105" s="51"/>
      <c r="G105" s="15"/>
      <c r="H105" s="17"/>
      <c r="I105" s="22"/>
      <c r="J105" s="20"/>
      <c r="K105" s="42"/>
      <c r="L105" s="41"/>
      <c r="M105" s="16"/>
      <c r="O105" s="19"/>
      <c r="P105" s="16"/>
      <c r="Q105" s="45"/>
      <c r="R105" s="45"/>
      <c r="S105" s="45"/>
      <c r="T105" s="45"/>
    </row>
    <row r="106" spans="1:20" x14ac:dyDescent="0.25">
      <c r="A106" s="22" t="s">
        <v>208</v>
      </c>
      <c r="B106" s="15" t="s">
        <v>162</v>
      </c>
      <c r="C106" s="15"/>
      <c r="D106" s="15"/>
      <c r="E106" s="15"/>
      <c r="F106" s="22">
        <v>4</v>
      </c>
      <c r="G106" s="17" t="s">
        <v>30</v>
      </c>
      <c r="H106" s="17"/>
      <c r="I106" s="22">
        <f>H106*0.25+H106</f>
        <v>0</v>
      </c>
      <c r="J106" s="20">
        <f>F106*I106</f>
        <v>0</v>
      </c>
      <c r="K106" s="42">
        <f>J106*0.7</f>
        <v>0</v>
      </c>
      <c r="L106" s="41">
        <f>J106-K106</f>
        <v>0</v>
      </c>
      <c r="M106" s="16"/>
      <c r="O106" s="19"/>
      <c r="P106" s="16"/>
      <c r="Q106" s="45"/>
      <c r="R106" s="45"/>
      <c r="S106" s="45"/>
      <c r="T106" s="45"/>
    </row>
    <row r="107" spans="1:20" x14ac:dyDescent="0.25">
      <c r="A107" s="22"/>
      <c r="B107" s="15" t="s">
        <v>163</v>
      </c>
      <c r="C107" s="15"/>
      <c r="D107" s="15"/>
      <c r="E107" s="15"/>
      <c r="F107" s="22"/>
      <c r="G107" s="17"/>
      <c r="H107" s="17"/>
      <c r="I107" s="22"/>
      <c r="J107" s="20"/>
      <c r="K107" s="42"/>
      <c r="L107" s="41"/>
      <c r="M107" s="16"/>
      <c r="O107" s="19"/>
      <c r="P107" s="16"/>
      <c r="Q107" s="45"/>
      <c r="R107" s="45"/>
      <c r="S107" s="45"/>
      <c r="T107" s="45"/>
    </row>
    <row r="108" spans="1:20" x14ac:dyDescent="0.25">
      <c r="A108" s="22" t="s">
        <v>209</v>
      </c>
      <c r="B108" s="15" t="s">
        <v>164</v>
      </c>
      <c r="C108" s="15"/>
      <c r="D108" s="15"/>
      <c r="E108" s="15"/>
      <c r="F108" s="22">
        <v>1</v>
      </c>
      <c r="G108" s="17" t="s">
        <v>30</v>
      </c>
      <c r="H108" s="17"/>
      <c r="I108" s="22">
        <f>H108*0.25+H108</f>
        <v>0</v>
      </c>
      <c r="J108" s="20">
        <f>F108*I108</f>
        <v>0</v>
      </c>
      <c r="K108" s="42">
        <f>J108*0.7</f>
        <v>0</v>
      </c>
      <c r="L108" s="41">
        <f>J108-K108</f>
        <v>0</v>
      </c>
      <c r="M108" s="16"/>
      <c r="O108" s="19"/>
      <c r="P108" s="16"/>
      <c r="Q108" s="45"/>
      <c r="R108" s="45"/>
      <c r="S108" s="45"/>
      <c r="T108" s="45"/>
    </row>
    <row r="109" spans="1:20" x14ac:dyDescent="0.25">
      <c r="A109" s="22"/>
      <c r="B109" s="15" t="s">
        <v>52</v>
      </c>
      <c r="C109" s="15"/>
      <c r="D109" s="15"/>
      <c r="E109" s="15"/>
      <c r="F109" s="22"/>
      <c r="G109" s="17"/>
      <c r="H109" s="17"/>
      <c r="I109" s="22"/>
      <c r="J109" s="20"/>
      <c r="K109" s="42"/>
      <c r="L109" s="41"/>
      <c r="M109" s="16"/>
      <c r="O109" s="19"/>
      <c r="P109" s="16"/>
      <c r="Q109" s="45"/>
      <c r="R109" s="45"/>
      <c r="S109" s="45"/>
      <c r="T109" s="45"/>
    </row>
    <row r="110" spans="1:20" x14ac:dyDescent="0.25">
      <c r="A110" s="22"/>
      <c r="B110" s="15" t="s">
        <v>53</v>
      </c>
      <c r="C110" s="15"/>
      <c r="D110" s="15"/>
      <c r="E110" s="15"/>
      <c r="F110" s="22"/>
      <c r="G110" s="17"/>
      <c r="H110" s="17"/>
      <c r="I110" s="22"/>
      <c r="J110" s="20"/>
      <c r="K110" s="42"/>
      <c r="L110" s="41"/>
      <c r="M110" s="16"/>
      <c r="O110" s="19"/>
      <c r="P110" s="16"/>
      <c r="Q110" s="45"/>
      <c r="R110" s="45"/>
      <c r="S110" s="45"/>
      <c r="T110" s="45"/>
    </row>
    <row r="111" spans="1:20" x14ac:dyDescent="0.25">
      <c r="A111" s="22"/>
      <c r="B111" s="15" t="s">
        <v>54</v>
      </c>
      <c r="C111" s="15"/>
      <c r="D111" s="15"/>
      <c r="E111" s="15"/>
      <c r="F111" s="22"/>
      <c r="G111" s="17"/>
      <c r="H111" s="17"/>
      <c r="I111" s="22"/>
      <c r="J111" s="20"/>
      <c r="K111" s="42"/>
      <c r="L111" s="41"/>
      <c r="M111" s="16"/>
      <c r="O111" s="19"/>
      <c r="P111" s="16"/>
      <c r="Q111" s="45"/>
      <c r="R111" s="45"/>
      <c r="S111" s="45"/>
      <c r="T111" s="45"/>
    </row>
    <row r="112" spans="1:20" x14ac:dyDescent="0.25">
      <c r="A112" s="22" t="s">
        <v>210</v>
      </c>
      <c r="B112" s="15" t="s">
        <v>55</v>
      </c>
      <c r="C112" s="15"/>
      <c r="D112" s="15"/>
      <c r="E112" s="15"/>
      <c r="F112" s="22">
        <v>1</v>
      </c>
      <c r="G112" s="17" t="s">
        <v>30</v>
      </c>
      <c r="H112" s="17"/>
      <c r="I112" s="22">
        <f>H112*0.25+H112</f>
        <v>0</v>
      </c>
      <c r="J112" s="20">
        <f>F112*I112</f>
        <v>0</v>
      </c>
      <c r="K112" s="42">
        <f>J112*0.7</f>
        <v>0</v>
      </c>
      <c r="L112" s="41">
        <f>J112-K112</f>
        <v>0</v>
      </c>
      <c r="M112" s="16"/>
      <c r="O112" s="19"/>
      <c r="P112" s="16"/>
      <c r="Q112" s="45"/>
      <c r="R112" s="45"/>
      <c r="S112" s="45"/>
      <c r="T112" s="45"/>
    </row>
    <row r="113" spans="1:20" x14ac:dyDescent="0.25">
      <c r="A113" s="22"/>
      <c r="B113" s="15" t="s">
        <v>165</v>
      </c>
      <c r="C113" s="15"/>
      <c r="D113" s="15"/>
      <c r="E113" s="15"/>
      <c r="F113" s="22"/>
      <c r="G113" s="17"/>
      <c r="H113" s="17"/>
      <c r="I113" s="22"/>
      <c r="J113" s="20"/>
      <c r="K113" s="42"/>
      <c r="L113" s="41"/>
      <c r="M113" s="16"/>
      <c r="O113" s="19"/>
      <c r="P113" s="16"/>
      <c r="Q113" s="45"/>
      <c r="R113" s="45"/>
      <c r="S113" s="45"/>
      <c r="T113" s="45"/>
    </row>
    <row r="114" spans="1:20" x14ac:dyDescent="0.25">
      <c r="A114" s="22" t="s">
        <v>211</v>
      </c>
      <c r="B114" s="15" t="s">
        <v>57</v>
      </c>
      <c r="C114" s="15"/>
      <c r="D114" s="15"/>
      <c r="E114" s="15"/>
      <c r="F114" s="22">
        <v>2</v>
      </c>
      <c r="G114" s="17" t="s">
        <v>30</v>
      </c>
      <c r="H114" s="17"/>
      <c r="I114" s="22">
        <f>H114*0.25+H114</f>
        <v>0</v>
      </c>
      <c r="J114" s="20">
        <f>F114*I114</f>
        <v>0</v>
      </c>
      <c r="K114" s="42">
        <f>J114*0.7</f>
        <v>0</v>
      </c>
      <c r="L114" s="41">
        <f>J114-K114</f>
        <v>0</v>
      </c>
      <c r="M114" s="16"/>
      <c r="O114" s="19"/>
      <c r="P114" s="16"/>
      <c r="Q114" s="45"/>
      <c r="R114" s="45"/>
      <c r="S114" s="45"/>
      <c r="T114" s="45"/>
    </row>
    <row r="115" spans="1:20" x14ac:dyDescent="0.25">
      <c r="A115" s="22"/>
      <c r="B115" s="15" t="s">
        <v>58</v>
      </c>
      <c r="C115" s="15"/>
      <c r="D115" s="15"/>
      <c r="E115" s="15"/>
      <c r="F115" s="22"/>
      <c r="G115" s="17"/>
      <c r="H115" s="17"/>
      <c r="I115" s="22"/>
      <c r="J115" s="20"/>
      <c r="K115" s="42"/>
      <c r="L115" s="41"/>
      <c r="M115" s="16"/>
      <c r="O115" s="19"/>
      <c r="P115" s="16"/>
      <c r="Q115" s="45"/>
      <c r="R115" s="45"/>
      <c r="S115" s="45"/>
      <c r="T115" s="45"/>
    </row>
    <row r="116" spans="1:20" x14ac:dyDescent="0.25">
      <c r="A116" s="22"/>
      <c r="B116" s="15" t="s">
        <v>59</v>
      </c>
      <c r="C116" s="15"/>
      <c r="D116" s="15"/>
      <c r="E116" s="15"/>
      <c r="F116" s="22"/>
      <c r="G116" s="17"/>
      <c r="H116" s="17"/>
      <c r="I116" s="22"/>
      <c r="J116" s="20"/>
      <c r="K116" s="42"/>
      <c r="L116" s="41"/>
      <c r="M116" s="16"/>
      <c r="O116" s="19"/>
      <c r="P116" s="16"/>
      <c r="Q116" s="45"/>
      <c r="R116" s="45"/>
      <c r="S116" s="45"/>
      <c r="T116" s="45"/>
    </row>
    <row r="117" spans="1:20" x14ac:dyDescent="0.25">
      <c r="A117" s="22" t="s">
        <v>212</v>
      </c>
      <c r="B117" s="15" t="s">
        <v>60</v>
      </c>
      <c r="C117" s="15"/>
      <c r="D117" s="15"/>
      <c r="E117" s="15"/>
      <c r="F117" s="22">
        <v>1</v>
      </c>
      <c r="G117" s="17" t="s">
        <v>30</v>
      </c>
      <c r="H117" s="17"/>
      <c r="I117" s="22">
        <f>H117*0.25+H117</f>
        <v>0</v>
      </c>
      <c r="J117" s="20">
        <f>F117*I117</f>
        <v>0</v>
      </c>
      <c r="K117" s="42">
        <f>J117*0.7</f>
        <v>0</v>
      </c>
      <c r="L117" s="41">
        <f>J117-K117</f>
        <v>0</v>
      </c>
      <c r="M117" s="16"/>
      <c r="O117" s="19"/>
      <c r="P117" s="16"/>
      <c r="Q117" s="45"/>
      <c r="R117" s="45"/>
      <c r="S117" s="45"/>
      <c r="T117" s="45"/>
    </row>
    <row r="118" spans="1:20" x14ac:dyDescent="0.25">
      <c r="A118" s="22"/>
      <c r="B118" s="15" t="s">
        <v>58</v>
      </c>
      <c r="C118" s="15"/>
      <c r="D118" s="15"/>
      <c r="E118" s="15"/>
      <c r="F118" s="22"/>
      <c r="G118" s="17"/>
      <c r="H118" s="17"/>
      <c r="I118" s="22"/>
      <c r="J118" s="20"/>
      <c r="K118" s="42"/>
      <c r="L118" s="41"/>
      <c r="M118" s="16"/>
      <c r="O118" s="19"/>
      <c r="P118" s="16"/>
      <c r="Q118" s="45"/>
      <c r="R118" s="45"/>
      <c r="S118" s="45"/>
      <c r="T118" s="45"/>
    </row>
    <row r="119" spans="1:20" x14ac:dyDescent="0.25">
      <c r="A119" s="22"/>
      <c r="B119" s="15" t="s">
        <v>59</v>
      </c>
      <c r="C119" s="15"/>
      <c r="D119" s="15"/>
      <c r="E119" s="15"/>
      <c r="F119" s="22"/>
      <c r="G119" s="17"/>
      <c r="H119" s="17"/>
      <c r="I119" s="22"/>
      <c r="J119" s="20"/>
      <c r="K119" s="42"/>
      <c r="L119" s="41"/>
      <c r="M119" s="16"/>
      <c r="O119" s="19"/>
      <c r="P119" s="16"/>
      <c r="Q119" s="45"/>
      <c r="R119" s="45"/>
      <c r="S119" s="45"/>
      <c r="T119" s="45"/>
    </row>
    <row r="120" spans="1:20" x14ac:dyDescent="0.25">
      <c r="A120" s="22" t="s">
        <v>213</v>
      </c>
      <c r="B120" s="15" t="s">
        <v>61</v>
      </c>
      <c r="C120" s="15"/>
      <c r="D120" s="15"/>
      <c r="E120" s="15"/>
      <c r="F120" s="22">
        <v>2</v>
      </c>
      <c r="G120" s="17" t="s">
        <v>30</v>
      </c>
      <c r="H120" s="17"/>
      <c r="I120" s="22">
        <f>H120*0.25+H120</f>
        <v>0</v>
      </c>
      <c r="J120" s="20">
        <f>F120*I120</f>
        <v>0</v>
      </c>
      <c r="K120" s="42">
        <f>J120*0.7</f>
        <v>0</v>
      </c>
      <c r="L120" s="41">
        <f>J120-K120</f>
        <v>0</v>
      </c>
      <c r="M120" s="16"/>
      <c r="O120" s="19"/>
      <c r="P120" s="16"/>
      <c r="Q120" s="45"/>
      <c r="R120" s="45"/>
      <c r="S120" s="45"/>
      <c r="T120" s="45"/>
    </row>
    <row r="121" spans="1:20" x14ac:dyDescent="0.25">
      <c r="A121" s="22"/>
      <c r="B121" s="15" t="s">
        <v>62</v>
      </c>
      <c r="C121" s="15"/>
      <c r="D121" s="15"/>
      <c r="E121" s="15"/>
      <c r="F121" s="22"/>
      <c r="G121" s="17"/>
      <c r="H121" s="17"/>
      <c r="I121" s="22"/>
      <c r="J121" s="20"/>
      <c r="K121" s="42"/>
      <c r="L121" s="41"/>
      <c r="M121" s="16"/>
      <c r="O121" s="19"/>
      <c r="P121" s="16"/>
      <c r="Q121" s="45"/>
      <c r="R121" s="45"/>
      <c r="S121" s="45"/>
      <c r="T121" s="45"/>
    </row>
    <row r="122" spans="1:20" x14ac:dyDescent="0.25">
      <c r="A122" s="22"/>
      <c r="B122" s="15" t="s">
        <v>63</v>
      </c>
      <c r="C122" s="15"/>
      <c r="D122" s="15"/>
      <c r="E122" s="15"/>
      <c r="F122" s="22"/>
      <c r="G122" s="17"/>
      <c r="H122" s="17"/>
      <c r="I122" s="22"/>
      <c r="J122" s="20"/>
      <c r="K122" s="42"/>
      <c r="L122" s="41"/>
      <c r="M122" s="16"/>
      <c r="O122" s="19"/>
      <c r="P122" s="16"/>
      <c r="Q122" s="45"/>
      <c r="R122" s="45"/>
      <c r="S122" s="45"/>
      <c r="T122" s="45"/>
    </row>
    <row r="123" spans="1:20" x14ac:dyDescent="0.25">
      <c r="A123" s="22"/>
      <c r="B123" s="15" t="s">
        <v>64</v>
      </c>
      <c r="C123" s="15"/>
      <c r="D123" s="15"/>
      <c r="E123" s="15"/>
      <c r="F123" s="22"/>
      <c r="G123" s="17"/>
      <c r="H123" s="17"/>
      <c r="I123" s="22"/>
      <c r="J123" s="20"/>
      <c r="K123" s="42"/>
      <c r="L123" s="41"/>
      <c r="M123" s="16"/>
      <c r="O123" s="19"/>
      <c r="P123" s="16"/>
      <c r="Q123" s="45"/>
      <c r="R123" s="45"/>
      <c r="S123" s="45"/>
      <c r="T123" s="45"/>
    </row>
    <row r="124" spans="1:20" x14ac:dyDescent="0.25">
      <c r="A124" s="22" t="s">
        <v>214</v>
      </c>
      <c r="B124" s="15" t="s">
        <v>61</v>
      </c>
      <c r="C124" s="15"/>
      <c r="D124" s="15"/>
      <c r="E124" s="15"/>
      <c r="F124" s="22">
        <v>2</v>
      </c>
      <c r="G124" s="17" t="s">
        <v>30</v>
      </c>
      <c r="H124" s="17"/>
      <c r="I124" s="22">
        <f>H124*0.25+H124</f>
        <v>0</v>
      </c>
      <c r="J124" s="20">
        <f>F124*I124</f>
        <v>0</v>
      </c>
      <c r="K124" s="42">
        <f>J124*0.7</f>
        <v>0</v>
      </c>
      <c r="L124" s="41">
        <f>J124-K124</f>
        <v>0</v>
      </c>
      <c r="M124" s="16"/>
      <c r="O124" s="19"/>
      <c r="P124" s="16"/>
      <c r="Q124" s="45"/>
      <c r="R124" s="45"/>
      <c r="S124" s="45"/>
      <c r="T124" s="45"/>
    </row>
    <row r="125" spans="1:20" x14ac:dyDescent="0.25">
      <c r="A125" s="22"/>
      <c r="B125" s="15" t="s">
        <v>65</v>
      </c>
      <c r="C125" s="15"/>
      <c r="D125" s="15"/>
      <c r="E125" s="15"/>
      <c r="F125" s="22"/>
      <c r="G125" s="17"/>
      <c r="H125" s="17"/>
      <c r="I125" s="22"/>
      <c r="J125" s="20"/>
      <c r="K125" s="42"/>
      <c r="L125" s="41"/>
      <c r="M125" s="16"/>
      <c r="O125" s="19"/>
      <c r="P125" s="16"/>
      <c r="Q125" s="45"/>
      <c r="R125" s="45"/>
      <c r="S125" s="45"/>
      <c r="T125" s="45"/>
    </row>
    <row r="126" spans="1:20" x14ac:dyDescent="0.25">
      <c r="A126" s="22"/>
      <c r="B126" s="15" t="s">
        <v>66</v>
      </c>
      <c r="C126" s="15"/>
      <c r="D126" s="15"/>
      <c r="E126" s="15"/>
      <c r="F126" s="22"/>
      <c r="G126" s="17"/>
      <c r="H126" s="17"/>
      <c r="I126" s="22"/>
      <c r="J126" s="20"/>
      <c r="K126" s="42"/>
      <c r="L126" s="41"/>
      <c r="M126" s="16"/>
      <c r="O126" s="19"/>
      <c r="P126" s="16"/>
      <c r="Q126" s="45"/>
      <c r="R126" s="45"/>
      <c r="S126" s="45"/>
      <c r="T126" s="45"/>
    </row>
    <row r="127" spans="1:20" x14ac:dyDescent="0.25">
      <c r="A127" s="22"/>
      <c r="B127" s="15" t="s">
        <v>67</v>
      </c>
      <c r="C127" s="15"/>
      <c r="D127" s="15"/>
      <c r="E127" s="15"/>
      <c r="F127" s="22"/>
      <c r="G127" s="17"/>
      <c r="H127" s="17"/>
      <c r="I127" s="22"/>
      <c r="J127" s="20"/>
      <c r="K127" s="42"/>
      <c r="L127" s="41"/>
      <c r="M127" s="16"/>
      <c r="O127" s="19"/>
      <c r="P127" s="16"/>
      <c r="Q127" s="45"/>
      <c r="R127" s="45"/>
      <c r="S127" s="45"/>
      <c r="T127" s="45"/>
    </row>
    <row r="128" spans="1:20" s="13" customFormat="1" x14ac:dyDescent="0.25">
      <c r="A128" s="22" t="s">
        <v>215</v>
      </c>
      <c r="B128" s="15" t="s">
        <v>172</v>
      </c>
      <c r="C128" s="15"/>
      <c r="D128" s="15"/>
      <c r="E128" s="15"/>
      <c r="F128" s="22">
        <v>6</v>
      </c>
      <c r="G128" s="17" t="s">
        <v>30</v>
      </c>
      <c r="H128" s="17"/>
      <c r="I128" s="22">
        <f>H128*0.25+H128</f>
        <v>0</v>
      </c>
      <c r="J128" s="20">
        <f>F128*I128</f>
        <v>0</v>
      </c>
      <c r="K128" s="42">
        <f>J128*0.7</f>
        <v>0</v>
      </c>
      <c r="L128" s="41">
        <f>J128-K128</f>
        <v>0</v>
      </c>
      <c r="M128" s="16"/>
      <c r="O128" s="19"/>
      <c r="P128" s="16"/>
      <c r="Q128" s="45"/>
      <c r="R128" s="45"/>
      <c r="S128" s="45"/>
      <c r="T128" s="45"/>
    </row>
    <row r="129" spans="1:20" s="13" customFormat="1" x14ac:dyDescent="0.25">
      <c r="A129" s="22" t="s">
        <v>216</v>
      </c>
      <c r="B129" s="15" t="s">
        <v>174</v>
      </c>
      <c r="C129" s="15"/>
      <c r="D129" s="15"/>
      <c r="E129" s="15"/>
      <c r="F129" s="22">
        <v>6</v>
      </c>
      <c r="G129" s="17" t="s">
        <v>30</v>
      </c>
      <c r="H129" s="17"/>
      <c r="I129" s="22">
        <f>H129*0.25+H129</f>
        <v>0</v>
      </c>
      <c r="J129" s="20">
        <f>F129*I129</f>
        <v>0</v>
      </c>
      <c r="K129" s="42">
        <f>J129*0.7</f>
        <v>0</v>
      </c>
      <c r="L129" s="41">
        <f>J129-K129</f>
        <v>0</v>
      </c>
      <c r="M129" s="16"/>
      <c r="O129" s="19"/>
      <c r="P129" s="16"/>
      <c r="Q129" s="45"/>
      <c r="R129" s="45"/>
      <c r="S129" s="45"/>
      <c r="T129" s="45"/>
    </row>
    <row r="130" spans="1:20" s="13" customFormat="1" x14ac:dyDescent="0.25">
      <c r="A130" s="22"/>
      <c r="B130" s="15"/>
      <c r="C130" s="15"/>
      <c r="D130" s="15"/>
      <c r="E130" s="15"/>
      <c r="F130" s="22"/>
      <c r="G130" s="17"/>
      <c r="H130" s="17"/>
      <c r="I130" s="22"/>
      <c r="J130" s="20"/>
      <c r="K130" s="42"/>
      <c r="L130" s="41"/>
      <c r="M130" s="16"/>
      <c r="O130" s="19"/>
      <c r="P130" s="16"/>
      <c r="Q130" s="45"/>
      <c r="R130" s="45"/>
      <c r="S130" s="45"/>
      <c r="T130" s="45"/>
    </row>
    <row r="131" spans="1:20" s="13" customFormat="1" x14ac:dyDescent="0.25">
      <c r="A131" s="22"/>
      <c r="B131" s="15"/>
      <c r="C131" s="15"/>
      <c r="D131" s="15"/>
      <c r="E131" s="15"/>
      <c r="F131" s="22"/>
      <c r="G131" s="17"/>
      <c r="H131" s="17"/>
      <c r="I131" s="22"/>
      <c r="J131" s="20"/>
      <c r="K131" s="42"/>
      <c r="L131" s="41"/>
      <c r="M131" s="16"/>
      <c r="O131" s="19"/>
      <c r="P131" s="16"/>
      <c r="Q131" s="45"/>
      <c r="R131" s="45"/>
      <c r="S131" s="45"/>
      <c r="T131" s="45"/>
    </row>
    <row r="132" spans="1:20" x14ac:dyDescent="0.25">
      <c r="A132" s="51"/>
      <c r="B132" s="15"/>
      <c r="C132" s="15"/>
      <c r="D132" s="15"/>
      <c r="E132" s="12" t="s">
        <v>83</v>
      </c>
      <c r="F132" s="51"/>
      <c r="G132" s="15"/>
      <c r="H132" s="17"/>
      <c r="I132" s="22"/>
      <c r="J132" s="21">
        <f>SUM(J106:J129)</f>
        <v>0</v>
      </c>
      <c r="K132" s="44">
        <f>SUM(K106:K129)</f>
        <v>0</v>
      </c>
      <c r="L132" s="43">
        <f>SUM(L106:L129)</f>
        <v>0</v>
      </c>
      <c r="M132" s="19"/>
      <c r="N132" s="45"/>
      <c r="O132" s="19"/>
      <c r="P132" s="19"/>
      <c r="Q132" s="45"/>
      <c r="R132" s="45"/>
      <c r="S132" s="45"/>
      <c r="T132" s="45"/>
    </row>
    <row r="133" spans="1:20" x14ac:dyDescent="0.25">
      <c r="A133" s="51"/>
      <c r="B133" s="15"/>
      <c r="C133" s="15"/>
      <c r="D133" s="15"/>
      <c r="E133" s="15"/>
      <c r="F133" s="51"/>
      <c r="G133" s="15"/>
      <c r="H133" s="17"/>
      <c r="I133" s="22"/>
      <c r="J133" s="20"/>
      <c r="K133" s="42"/>
      <c r="L133" s="41"/>
      <c r="M133" s="16"/>
      <c r="O133" s="19"/>
      <c r="P133" s="16"/>
      <c r="Q133" s="45"/>
      <c r="R133" s="45"/>
      <c r="S133" s="45"/>
      <c r="T133" s="45"/>
    </row>
    <row r="134" spans="1:20" x14ac:dyDescent="0.25">
      <c r="A134" s="22" t="s">
        <v>217</v>
      </c>
      <c r="B134" s="62" t="s">
        <v>68</v>
      </c>
      <c r="C134" s="12"/>
      <c r="D134" s="12"/>
      <c r="E134" s="12"/>
      <c r="F134" s="22"/>
      <c r="G134" s="17"/>
      <c r="H134" s="17"/>
      <c r="I134" s="22"/>
      <c r="J134" s="20"/>
      <c r="K134" s="42"/>
      <c r="L134" s="41"/>
      <c r="M134" s="16"/>
      <c r="O134" s="19"/>
      <c r="P134" s="16"/>
      <c r="Q134" s="45"/>
      <c r="R134" s="45"/>
      <c r="S134" s="45"/>
      <c r="T134" s="45"/>
    </row>
    <row r="135" spans="1:20" x14ac:dyDescent="0.25">
      <c r="A135" s="22" t="s">
        <v>218</v>
      </c>
      <c r="B135" s="15" t="s">
        <v>132</v>
      </c>
      <c r="C135" s="15"/>
      <c r="D135" s="15"/>
      <c r="E135" s="15"/>
      <c r="F135" s="22">
        <v>11.66</v>
      </c>
      <c r="G135" s="17" t="s">
        <v>15</v>
      </c>
      <c r="H135" s="17"/>
      <c r="I135" s="22">
        <f>H135*0.25+H135</f>
        <v>0</v>
      </c>
      <c r="J135" s="20">
        <f>F135*I135</f>
        <v>0</v>
      </c>
      <c r="K135" s="42">
        <f>J135*0.7</f>
        <v>0</v>
      </c>
      <c r="L135" s="41">
        <f>J135-K135</f>
        <v>0</v>
      </c>
      <c r="M135" s="16"/>
      <c r="O135" s="19"/>
      <c r="P135" s="16"/>
      <c r="Q135" s="45"/>
      <c r="R135" s="45"/>
      <c r="S135" s="45"/>
      <c r="T135" s="45"/>
    </row>
    <row r="136" spans="1:20" s="13" customFormat="1" x14ac:dyDescent="0.25">
      <c r="A136" s="22"/>
      <c r="B136" s="15" t="s">
        <v>134</v>
      </c>
      <c r="C136" s="15"/>
      <c r="D136" s="15"/>
      <c r="E136" s="15"/>
      <c r="F136" s="22"/>
      <c r="G136" s="17"/>
      <c r="H136" s="17"/>
      <c r="I136" s="22"/>
      <c r="J136" s="20"/>
      <c r="K136" s="42"/>
      <c r="L136" s="41"/>
      <c r="M136" s="16"/>
      <c r="O136" s="19"/>
      <c r="P136" s="16"/>
      <c r="Q136" s="45"/>
      <c r="R136" s="45"/>
      <c r="S136" s="45"/>
      <c r="T136" s="45"/>
    </row>
    <row r="137" spans="1:20" s="13" customFormat="1" x14ac:dyDescent="0.25">
      <c r="A137" s="22" t="s">
        <v>219</v>
      </c>
      <c r="B137" s="15" t="s">
        <v>132</v>
      </c>
      <c r="C137" s="15"/>
      <c r="D137" s="15"/>
      <c r="E137" s="15"/>
      <c r="F137" s="22">
        <v>3.96</v>
      </c>
      <c r="G137" s="17" t="s">
        <v>15</v>
      </c>
      <c r="H137" s="17"/>
      <c r="I137" s="22">
        <f>H137*0.25+H137</f>
        <v>0</v>
      </c>
      <c r="J137" s="20">
        <f>F137*I137</f>
        <v>0</v>
      </c>
      <c r="K137" s="42">
        <f>J137*0.7</f>
        <v>0</v>
      </c>
      <c r="L137" s="41">
        <f>J137-K137</f>
        <v>0</v>
      </c>
      <c r="M137" s="16"/>
      <c r="O137" s="19"/>
      <c r="P137" s="16"/>
      <c r="Q137" s="45"/>
      <c r="R137" s="45"/>
      <c r="S137" s="45"/>
      <c r="T137" s="45"/>
    </row>
    <row r="138" spans="1:20" s="13" customFormat="1" x14ac:dyDescent="0.25">
      <c r="A138" s="22"/>
      <c r="B138" s="15" t="s">
        <v>135</v>
      </c>
      <c r="C138" s="15"/>
      <c r="D138" s="15"/>
      <c r="E138" s="15"/>
      <c r="F138" s="22"/>
      <c r="G138" s="17"/>
      <c r="H138" s="17"/>
      <c r="I138" s="22"/>
      <c r="J138" s="20"/>
      <c r="K138" s="42"/>
      <c r="L138" s="41"/>
      <c r="M138" s="16"/>
      <c r="O138" s="19"/>
      <c r="P138" s="16"/>
      <c r="Q138" s="45"/>
      <c r="R138" s="45"/>
      <c r="S138" s="45"/>
      <c r="T138" s="45"/>
    </row>
    <row r="139" spans="1:20" s="13" customFormat="1" x14ac:dyDescent="0.25">
      <c r="A139" s="22" t="s">
        <v>220</v>
      </c>
      <c r="B139" s="15" t="s">
        <v>132</v>
      </c>
      <c r="C139" s="15"/>
      <c r="D139" s="15"/>
      <c r="E139" s="15"/>
      <c r="F139" s="22">
        <v>0.6</v>
      </c>
      <c r="G139" s="17" t="s">
        <v>15</v>
      </c>
      <c r="H139" s="17"/>
      <c r="I139" s="22">
        <f>H139*0.25+H139</f>
        <v>0</v>
      </c>
      <c r="J139" s="20">
        <f>F139*I139</f>
        <v>0</v>
      </c>
      <c r="K139" s="42">
        <f>J139*0.7</f>
        <v>0</v>
      </c>
      <c r="L139" s="41">
        <f>J139-K139</f>
        <v>0</v>
      </c>
      <c r="M139" s="16"/>
      <c r="O139" s="19"/>
      <c r="P139" s="16"/>
      <c r="Q139" s="45"/>
      <c r="R139" s="45"/>
      <c r="S139" s="45"/>
      <c r="T139" s="45"/>
    </row>
    <row r="140" spans="1:20" s="13" customFormat="1" x14ac:dyDescent="0.25">
      <c r="A140" s="22"/>
      <c r="B140" s="15" t="s">
        <v>133</v>
      </c>
      <c r="C140" s="15"/>
      <c r="D140" s="15"/>
      <c r="E140" s="15"/>
      <c r="F140" s="22"/>
      <c r="G140" s="17"/>
      <c r="H140" s="17"/>
      <c r="I140" s="22"/>
      <c r="J140" s="20"/>
      <c r="K140" s="42"/>
      <c r="L140" s="41"/>
      <c r="M140" s="16"/>
      <c r="O140" s="19"/>
      <c r="P140" s="16"/>
      <c r="Q140" s="45"/>
      <c r="R140" s="45"/>
      <c r="S140" s="45"/>
      <c r="T140" s="45"/>
    </row>
    <row r="141" spans="1:20" x14ac:dyDescent="0.25">
      <c r="A141" s="22" t="s">
        <v>221</v>
      </c>
      <c r="B141" s="15" t="s">
        <v>118</v>
      </c>
      <c r="C141" s="15"/>
      <c r="D141" s="15"/>
      <c r="E141" s="15"/>
      <c r="F141" s="22">
        <v>1</v>
      </c>
      <c r="G141" s="17" t="s">
        <v>30</v>
      </c>
      <c r="H141" s="17"/>
      <c r="I141" s="22">
        <f>H141*0.25+H141</f>
        <v>0</v>
      </c>
      <c r="J141" s="20">
        <f>F141*I141</f>
        <v>0</v>
      </c>
      <c r="K141" s="42">
        <f>J141*0.7</f>
        <v>0</v>
      </c>
      <c r="L141" s="41">
        <f>J141-K141</f>
        <v>0</v>
      </c>
      <c r="M141" s="16"/>
      <c r="O141" s="19"/>
      <c r="P141" s="16"/>
      <c r="Q141" s="45"/>
      <c r="R141" s="45"/>
      <c r="S141" s="45"/>
      <c r="T141" s="45"/>
    </row>
    <row r="142" spans="1:20" x14ac:dyDescent="0.25">
      <c r="A142" s="22"/>
      <c r="B142" s="15" t="s">
        <v>127</v>
      </c>
      <c r="C142" s="15"/>
      <c r="D142" s="15"/>
      <c r="E142" s="15"/>
      <c r="F142" s="22"/>
      <c r="G142" s="17"/>
      <c r="H142" s="17"/>
      <c r="I142" s="22"/>
      <c r="J142" s="20"/>
      <c r="K142" s="42"/>
      <c r="L142" s="41"/>
      <c r="M142" s="16"/>
      <c r="O142" s="19"/>
      <c r="P142" s="16"/>
      <c r="Q142" s="45"/>
      <c r="R142" s="45"/>
      <c r="S142" s="45"/>
      <c r="T142" s="45"/>
    </row>
    <row r="143" spans="1:20" x14ac:dyDescent="0.25">
      <c r="A143" s="22"/>
      <c r="B143" s="15" t="s">
        <v>128</v>
      </c>
      <c r="C143" s="15"/>
      <c r="D143" s="15"/>
      <c r="E143" s="15"/>
      <c r="F143" s="22"/>
      <c r="G143" s="17"/>
      <c r="H143" s="17"/>
      <c r="I143" s="22"/>
      <c r="J143" s="20"/>
      <c r="K143" s="42"/>
      <c r="L143" s="41"/>
      <c r="M143" s="16"/>
      <c r="O143" s="19"/>
      <c r="P143" s="16"/>
      <c r="Q143" s="45"/>
      <c r="R143" s="45"/>
      <c r="S143" s="45"/>
      <c r="T143" s="45"/>
    </row>
    <row r="144" spans="1:20" x14ac:dyDescent="0.25">
      <c r="A144" s="22" t="s">
        <v>222</v>
      </c>
      <c r="B144" s="15" t="s">
        <v>119</v>
      </c>
      <c r="C144" s="15"/>
      <c r="D144" s="15"/>
      <c r="E144" s="15"/>
      <c r="F144" s="22">
        <v>1</v>
      </c>
      <c r="G144" s="17" t="s">
        <v>30</v>
      </c>
      <c r="H144" s="17"/>
      <c r="I144" s="22">
        <f>H144*0.25+H144</f>
        <v>0</v>
      </c>
      <c r="J144" s="20">
        <f>F144*I144</f>
        <v>0</v>
      </c>
      <c r="K144" s="42">
        <f>J144*0.7</f>
        <v>0</v>
      </c>
      <c r="L144" s="41">
        <f>J144-K144</f>
        <v>0</v>
      </c>
      <c r="M144" s="16"/>
      <c r="O144" s="19"/>
      <c r="P144" s="16"/>
      <c r="Q144" s="45"/>
      <c r="R144" s="45"/>
      <c r="S144" s="45"/>
      <c r="T144" s="45"/>
    </row>
    <row r="145" spans="1:20" x14ac:dyDescent="0.25">
      <c r="A145" s="22"/>
      <c r="B145" s="15" t="s">
        <v>69</v>
      </c>
      <c r="C145" s="15"/>
      <c r="D145" s="15"/>
      <c r="E145" s="15"/>
      <c r="F145" s="22"/>
      <c r="G145" s="17"/>
      <c r="H145" s="17"/>
      <c r="I145" s="22"/>
      <c r="J145" s="20"/>
      <c r="K145" s="42"/>
      <c r="L145" s="41"/>
      <c r="M145" s="16"/>
      <c r="O145" s="19"/>
      <c r="P145" s="16"/>
      <c r="Q145" s="45"/>
      <c r="R145" s="45"/>
      <c r="S145" s="45"/>
      <c r="T145" s="45"/>
    </row>
    <row r="146" spans="1:20" x14ac:dyDescent="0.25">
      <c r="A146" s="22" t="s">
        <v>223</v>
      </c>
      <c r="B146" s="15" t="s">
        <v>70</v>
      </c>
      <c r="C146" s="15"/>
      <c r="D146" s="15"/>
      <c r="E146" s="15"/>
      <c r="F146" s="22">
        <v>1</v>
      </c>
      <c r="G146" s="17" t="s">
        <v>30</v>
      </c>
      <c r="H146" s="17"/>
      <c r="I146" s="22">
        <f>H146*0.25+H146</f>
        <v>0</v>
      </c>
      <c r="J146" s="20">
        <f>F146*I146</f>
        <v>0</v>
      </c>
      <c r="K146" s="42">
        <f>J146*0.7</f>
        <v>0</v>
      </c>
      <c r="L146" s="41">
        <f>J146-K146</f>
        <v>0</v>
      </c>
      <c r="M146" s="16"/>
      <c r="O146" s="19"/>
      <c r="P146" s="16"/>
      <c r="Q146" s="45"/>
      <c r="R146" s="45"/>
      <c r="S146" s="45"/>
      <c r="T146" s="45"/>
    </row>
    <row r="147" spans="1:20" x14ac:dyDescent="0.25">
      <c r="A147" s="22"/>
      <c r="B147" s="15" t="s">
        <v>71</v>
      </c>
      <c r="C147" s="15"/>
      <c r="D147" s="15"/>
      <c r="E147" s="15"/>
      <c r="F147" s="22"/>
      <c r="G147" s="17"/>
      <c r="H147" s="17"/>
      <c r="I147" s="22"/>
      <c r="J147" s="20"/>
      <c r="K147" s="42"/>
      <c r="L147" s="41"/>
      <c r="M147" s="16"/>
      <c r="O147" s="19"/>
      <c r="P147" s="16"/>
      <c r="Q147" s="45"/>
      <c r="R147" s="45"/>
      <c r="S147" s="45"/>
      <c r="T147" s="45"/>
    </row>
    <row r="148" spans="1:20" x14ac:dyDescent="0.25">
      <c r="A148" s="22" t="s">
        <v>224</v>
      </c>
      <c r="B148" s="15" t="s">
        <v>144</v>
      </c>
      <c r="C148" s="15"/>
      <c r="D148" s="15"/>
      <c r="E148" s="15"/>
      <c r="F148" s="22">
        <v>1</v>
      </c>
      <c r="G148" s="17" t="s">
        <v>30</v>
      </c>
      <c r="H148" s="17"/>
      <c r="I148" s="22">
        <f>H148*0.25+H148</f>
        <v>0</v>
      </c>
      <c r="J148" s="20">
        <f>F148*I148</f>
        <v>0</v>
      </c>
      <c r="K148" s="42">
        <f>J148*0.7</f>
        <v>0</v>
      </c>
      <c r="L148" s="41">
        <f>J148-K148</f>
        <v>0</v>
      </c>
      <c r="M148" s="16"/>
      <c r="O148" s="19"/>
      <c r="P148" s="16"/>
      <c r="Q148" s="45"/>
      <c r="R148" s="45"/>
      <c r="S148" s="45"/>
      <c r="T148" s="45"/>
    </row>
    <row r="149" spans="1:20" s="13" customFormat="1" x14ac:dyDescent="0.25">
      <c r="A149" s="22"/>
      <c r="B149" s="15"/>
      <c r="C149" s="15"/>
      <c r="D149" s="15"/>
      <c r="E149" s="15"/>
      <c r="F149" s="22"/>
      <c r="G149" s="17"/>
      <c r="H149" s="17"/>
      <c r="I149" s="22"/>
      <c r="J149" s="20"/>
      <c r="K149" s="42"/>
      <c r="L149" s="41"/>
      <c r="M149" s="16"/>
      <c r="O149" s="19"/>
      <c r="P149" s="16"/>
      <c r="Q149" s="45"/>
      <c r="R149" s="45"/>
      <c r="S149" s="45"/>
      <c r="T149" s="45"/>
    </row>
    <row r="150" spans="1:20" x14ac:dyDescent="0.25">
      <c r="A150" s="51"/>
      <c r="B150" s="15"/>
      <c r="C150" s="15"/>
      <c r="D150" s="15"/>
      <c r="E150" s="12" t="s">
        <v>83</v>
      </c>
      <c r="F150" s="51"/>
      <c r="G150" s="15"/>
      <c r="H150" s="17"/>
      <c r="I150" s="22"/>
      <c r="J150" s="21">
        <f>SUM(J135:J148)</f>
        <v>0</v>
      </c>
      <c r="K150" s="44">
        <f>SUM(K135:K148)</f>
        <v>0</v>
      </c>
      <c r="L150" s="43">
        <f>SUM(L135:L148)</f>
        <v>0</v>
      </c>
      <c r="M150" s="16"/>
      <c r="N150" s="45"/>
      <c r="O150" s="19"/>
      <c r="P150" s="16"/>
      <c r="Q150" s="45"/>
      <c r="R150" s="45"/>
      <c r="S150" s="45"/>
      <c r="T150" s="45"/>
    </row>
    <row r="151" spans="1:20" x14ac:dyDescent="0.25">
      <c r="A151" s="22" t="s">
        <v>225</v>
      </c>
      <c r="B151" s="62" t="s">
        <v>72</v>
      </c>
      <c r="C151" s="11"/>
      <c r="D151" s="11"/>
      <c r="E151" s="11"/>
      <c r="F151" s="22"/>
      <c r="G151" s="17"/>
      <c r="H151" s="17"/>
      <c r="I151" s="22"/>
      <c r="J151" s="20"/>
      <c r="K151" s="42"/>
      <c r="L151" s="41"/>
      <c r="M151" s="16"/>
      <c r="O151" s="19"/>
      <c r="P151" s="16"/>
      <c r="Q151" s="45"/>
      <c r="R151" s="45"/>
      <c r="S151" s="45"/>
      <c r="T151" s="45"/>
    </row>
    <row r="152" spans="1:20" x14ac:dyDescent="0.25">
      <c r="A152" s="22" t="s">
        <v>226</v>
      </c>
      <c r="B152" s="11" t="s">
        <v>73</v>
      </c>
      <c r="C152" s="11"/>
      <c r="D152" s="11"/>
      <c r="E152" s="11"/>
      <c r="F152" s="22">
        <v>3.75</v>
      </c>
      <c r="G152" s="17" t="s">
        <v>16</v>
      </c>
      <c r="H152" s="17"/>
      <c r="I152" s="22">
        <f>H152*0.25+H152</f>
        <v>0</v>
      </c>
      <c r="J152" s="20">
        <f>F152*I152</f>
        <v>0</v>
      </c>
      <c r="K152" s="42">
        <f>J152*0.7</f>
        <v>0</v>
      </c>
      <c r="L152" s="41">
        <f>J152-K152</f>
        <v>0</v>
      </c>
      <c r="M152" s="18"/>
      <c r="O152" s="46"/>
      <c r="P152" s="18"/>
      <c r="Q152" s="45"/>
      <c r="R152" s="45"/>
      <c r="S152" s="45"/>
      <c r="T152" s="45"/>
    </row>
    <row r="153" spans="1:20" x14ac:dyDescent="0.25">
      <c r="A153" s="22" t="s">
        <v>227</v>
      </c>
      <c r="B153" s="11" t="s">
        <v>74</v>
      </c>
      <c r="C153" s="11"/>
      <c r="D153" s="11"/>
      <c r="E153" s="11"/>
      <c r="F153" s="22">
        <v>0.37</v>
      </c>
      <c r="G153" s="17" t="s">
        <v>16</v>
      </c>
      <c r="H153" s="17"/>
      <c r="I153" s="22">
        <f>H153*0.25+H153</f>
        <v>0</v>
      </c>
      <c r="J153" s="20">
        <f>F153*I153</f>
        <v>0</v>
      </c>
      <c r="K153" s="42">
        <f>J153*0.7</f>
        <v>0</v>
      </c>
      <c r="L153" s="41">
        <f>J153-K153</f>
        <v>0</v>
      </c>
      <c r="M153" s="18"/>
      <c r="O153" s="46"/>
      <c r="P153" s="18"/>
      <c r="Q153" s="19"/>
      <c r="R153" s="19"/>
      <c r="S153" s="19"/>
      <c r="T153" s="45"/>
    </row>
    <row r="154" spans="1:20" x14ac:dyDescent="0.25">
      <c r="A154" s="22" t="s">
        <v>228</v>
      </c>
      <c r="B154" s="15" t="s">
        <v>166</v>
      </c>
      <c r="C154" s="15"/>
      <c r="D154" s="15"/>
      <c r="E154" s="11"/>
      <c r="F154" s="22">
        <v>0.75</v>
      </c>
      <c r="G154" s="17" t="s">
        <v>16</v>
      </c>
      <c r="H154" s="17"/>
      <c r="I154" s="22">
        <f>H154*0.25+H154</f>
        <v>0</v>
      </c>
      <c r="J154" s="20">
        <f>F154*I154</f>
        <v>0</v>
      </c>
      <c r="K154" s="42">
        <f>J154*0.7</f>
        <v>0</v>
      </c>
      <c r="L154" s="41">
        <f>J154-K154</f>
        <v>0</v>
      </c>
      <c r="M154" s="16"/>
      <c r="O154" s="19"/>
      <c r="P154" s="16"/>
      <c r="Q154" s="19"/>
      <c r="R154" s="19"/>
      <c r="S154" s="19"/>
      <c r="T154" s="45"/>
    </row>
    <row r="155" spans="1:20" x14ac:dyDescent="0.25">
      <c r="A155" s="22" t="s">
        <v>229</v>
      </c>
      <c r="B155" s="15" t="s">
        <v>167</v>
      </c>
      <c r="C155" s="15"/>
      <c r="D155" s="15"/>
      <c r="E155" s="11"/>
      <c r="F155" s="22">
        <v>13.58</v>
      </c>
      <c r="G155" s="17" t="s">
        <v>15</v>
      </c>
      <c r="H155" s="17"/>
      <c r="I155" s="22">
        <f>H155*0.25+H155</f>
        <v>0</v>
      </c>
      <c r="J155" s="20">
        <f>F155*I155</f>
        <v>0</v>
      </c>
      <c r="K155" s="42">
        <f>J155*0.7</f>
        <v>0</v>
      </c>
      <c r="L155" s="41">
        <f>J155-K155</f>
        <v>0</v>
      </c>
      <c r="M155" s="16"/>
      <c r="O155" s="19"/>
      <c r="P155" s="16"/>
      <c r="Q155" s="19"/>
      <c r="R155" s="19"/>
      <c r="S155" s="19"/>
      <c r="T155" s="45"/>
    </row>
    <row r="156" spans="1:20" x14ac:dyDescent="0.25">
      <c r="A156" s="22"/>
      <c r="B156" s="15" t="s">
        <v>168</v>
      </c>
      <c r="C156" s="15"/>
      <c r="D156" s="15"/>
      <c r="E156" s="15"/>
      <c r="F156" s="22"/>
      <c r="G156" s="17"/>
      <c r="H156" s="17"/>
      <c r="I156" s="22"/>
      <c r="J156" s="20"/>
      <c r="K156" s="42"/>
      <c r="L156" s="41"/>
      <c r="M156" s="16"/>
      <c r="O156" s="19"/>
      <c r="P156" s="16"/>
      <c r="Q156" s="19"/>
      <c r="R156" s="19"/>
      <c r="S156" s="19"/>
      <c r="T156" s="45"/>
    </row>
    <row r="157" spans="1:20" x14ac:dyDescent="0.25">
      <c r="A157" s="22" t="s">
        <v>230</v>
      </c>
      <c r="B157" s="15" t="s">
        <v>75</v>
      </c>
      <c r="C157" s="15"/>
      <c r="D157" s="15"/>
      <c r="E157" s="15"/>
      <c r="F157" s="22">
        <v>17.95</v>
      </c>
      <c r="G157" s="17" t="s">
        <v>25</v>
      </c>
      <c r="H157" s="17"/>
      <c r="I157" s="22">
        <f>H157*0.25+H157</f>
        <v>0</v>
      </c>
      <c r="J157" s="20">
        <f>F157*I157</f>
        <v>0</v>
      </c>
      <c r="K157" s="42">
        <f>J157*0.7</f>
        <v>0</v>
      </c>
      <c r="L157" s="41">
        <f>J157-K157</f>
        <v>0</v>
      </c>
      <c r="M157" s="16"/>
      <c r="O157" s="19"/>
      <c r="P157" s="16"/>
      <c r="Q157" s="45"/>
      <c r="R157" s="45"/>
      <c r="S157" s="45"/>
      <c r="T157" s="45"/>
    </row>
    <row r="158" spans="1:20" s="13" customFormat="1" x14ac:dyDescent="0.25">
      <c r="A158" s="22" t="s">
        <v>231</v>
      </c>
      <c r="B158" s="15" t="s">
        <v>143</v>
      </c>
      <c r="C158" s="15"/>
      <c r="D158" s="15"/>
      <c r="E158" s="15"/>
      <c r="F158" s="22">
        <v>11.78</v>
      </c>
      <c r="G158" s="17" t="s">
        <v>15</v>
      </c>
      <c r="H158" s="17"/>
      <c r="I158" s="22">
        <f>H158*0.25+H158</f>
        <v>0</v>
      </c>
      <c r="J158" s="20">
        <f>F158*I158</f>
        <v>0</v>
      </c>
      <c r="K158" s="42">
        <f>J158*0.7</f>
        <v>0</v>
      </c>
      <c r="L158" s="41">
        <f>J158-K158</f>
        <v>0</v>
      </c>
      <c r="M158" s="16"/>
      <c r="O158" s="19"/>
      <c r="P158" s="16"/>
      <c r="Q158" s="45"/>
      <c r="R158" s="45"/>
      <c r="S158" s="45"/>
      <c r="T158" s="45"/>
    </row>
    <row r="159" spans="1:20" s="13" customFormat="1" x14ac:dyDescent="0.25">
      <c r="A159" s="22"/>
      <c r="B159" s="15" t="s">
        <v>121</v>
      </c>
      <c r="C159" s="15"/>
      <c r="D159" s="15"/>
      <c r="E159" s="15"/>
      <c r="F159" s="22"/>
      <c r="G159" s="17"/>
      <c r="H159" s="17"/>
      <c r="I159" s="22"/>
      <c r="J159" s="20"/>
      <c r="K159" s="42"/>
      <c r="L159" s="41"/>
      <c r="M159" s="16"/>
      <c r="O159" s="19"/>
      <c r="P159" s="16"/>
      <c r="Q159" s="45"/>
      <c r="R159" s="45"/>
      <c r="S159" s="45"/>
      <c r="T159" s="45"/>
    </row>
    <row r="160" spans="1:20" s="13" customFormat="1" x14ac:dyDescent="0.25">
      <c r="A160" s="22" t="s">
        <v>232</v>
      </c>
      <c r="B160" s="15" t="s">
        <v>122</v>
      </c>
      <c r="C160" s="15"/>
      <c r="D160" s="15"/>
      <c r="E160" s="15"/>
      <c r="F160" s="22">
        <v>1</v>
      </c>
      <c r="G160" s="17" t="s">
        <v>30</v>
      </c>
      <c r="H160" s="17"/>
      <c r="I160" s="22">
        <f>H160*0.25+H160</f>
        <v>0</v>
      </c>
      <c r="J160" s="20">
        <f>F160*I160</f>
        <v>0</v>
      </c>
      <c r="K160" s="42">
        <f>J160*0.7</f>
        <v>0</v>
      </c>
      <c r="L160" s="41">
        <f>J160-K160</f>
        <v>0</v>
      </c>
      <c r="M160" s="16"/>
      <c r="O160" s="19"/>
      <c r="P160" s="16"/>
      <c r="Q160" s="45"/>
      <c r="R160" s="45"/>
      <c r="S160" s="45"/>
      <c r="T160" s="45"/>
    </row>
    <row r="161" spans="1:20" s="13" customFormat="1" x14ac:dyDescent="0.25">
      <c r="A161" s="22"/>
      <c r="B161" s="15"/>
      <c r="C161" s="15"/>
      <c r="D161" s="15"/>
      <c r="E161" s="15"/>
      <c r="F161" s="22"/>
      <c r="G161" s="17"/>
      <c r="H161" s="17"/>
      <c r="I161" s="22"/>
      <c r="J161" s="20"/>
      <c r="K161" s="42"/>
      <c r="L161" s="41"/>
      <c r="M161" s="16"/>
      <c r="O161" s="19"/>
      <c r="P161" s="16"/>
      <c r="Q161" s="45"/>
      <c r="R161" s="45"/>
      <c r="S161" s="45"/>
      <c r="T161" s="45"/>
    </row>
    <row r="162" spans="1:20" x14ac:dyDescent="0.25">
      <c r="A162" s="51"/>
      <c r="B162" s="15"/>
      <c r="C162" s="15"/>
      <c r="D162" s="15"/>
      <c r="E162" s="12" t="s">
        <v>83</v>
      </c>
      <c r="F162" s="51"/>
      <c r="G162" s="15"/>
      <c r="H162" s="17"/>
      <c r="I162" s="22"/>
      <c r="J162" s="21">
        <f>SUM(J152:J160)</f>
        <v>0</v>
      </c>
      <c r="K162" s="44">
        <f>SUM(K152:K160)</f>
        <v>0</v>
      </c>
      <c r="L162" s="43">
        <f>SUM(L152:L160)</f>
        <v>0</v>
      </c>
      <c r="M162" s="16"/>
      <c r="N162" s="45"/>
      <c r="O162" s="19"/>
      <c r="P162" s="16"/>
      <c r="Q162" s="45"/>
      <c r="R162" s="45"/>
      <c r="S162" s="45"/>
      <c r="T162" s="45"/>
    </row>
    <row r="163" spans="1:20" x14ac:dyDescent="0.25">
      <c r="A163" s="51"/>
      <c r="B163" s="15"/>
      <c r="C163" s="15"/>
      <c r="D163" s="15"/>
      <c r="E163" s="15"/>
      <c r="F163" s="51"/>
      <c r="G163" s="15"/>
      <c r="H163" s="17"/>
      <c r="I163" s="22"/>
      <c r="J163" s="20"/>
      <c r="K163" s="42"/>
      <c r="L163" s="41"/>
      <c r="M163" s="16"/>
      <c r="O163" s="19"/>
      <c r="P163" s="16"/>
      <c r="Q163" s="45"/>
      <c r="R163" s="45"/>
      <c r="S163" s="45"/>
      <c r="T163" s="45"/>
    </row>
    <row r="164" spans="1:20" x14ac:dyDescent="0.25">
      <c r="A164" s="22" t="s">
        <v>233</v>
      </c>
      <c r="B164" s="62" t="s">
        <v>76</v>
      </c>
      <c r="C164" s="12"/>
      <c r="D164" s="15"/>
      <c r="E164" s="15"/>
      <c r="F164" s="22"/>
      <c r="G164" s="17"/>
      <c r="H164" s="17"/>
      <c r="I164" s="22"/>
      <c r="J164" s="20"/>
      <c r="K164" s="42"/>
      <c r="L164" s="41"/>
      <c r="M164" s="16"/>
      <c r="O164" s="19"/>
      <c r="P164" s="16"/>
      <c r="Q164" s="45"/>
      <c r="R164" s="45"/>
      <c r="S164" s="45"/>
      <c r="T164" s="45"/>
    </row>
    <row r="165" spans="1:20" x14ac:dyDescent="0.25">
      <c r="A165" s="22" t="s">
        <v>234</v>
      </c>
      <c r="B165" s="15" t="s">
        <v>141</v>
      </c>
      <c r="C165" s="15"/>
      <c r="D165" s="15"/>
      <c r="E165" s="15"/>
      <c r="F165" s="22">
        <v>23.26</v>
      </c>
      <c r="G165" s="17" t="s">
        <v>15</v>
      </c>
      <c r="H165" s="17"/>
      <c r="I165" s="22">
        <f>H165*0.25+H165</f>
        <v>0</v>
      </c>
      <c r="J165" s="20">
        <f>F165*I165</f>
        <v>0</v>
      </c>
      <c r="K165" s="42">
        <f>J165*0.7</f>
        <v>0</v>
      </c>
      <c r="L165" s="41">
        <f>J165-K165</f>
        <v>0</v>
      </c>
      <c r="M165" s="16"/>
      <c r="O165" s="16"/>
      <c r="P165" s="16"/>
      <c r="Q165" s="16"/>
      <c r="R165" s="45"/>
      <c r="S165" s="45"/>
      <c r="T165" s="45"/>
    </row>
    <row r="166" spans="1:20" x14ac:dyDescent="0.25">
      <c r="A166" s="22"/>
      <c r="B166" s="15" t="s">
        <v>142</v>
      </c>
      <c r="C166" s="15"/>
      <c r="D166" s="15"/>
      <c r="E166" s="15"/>
      <c r="F166" s="22"/>
      <c r="G166" s="17"/>
      <c r="H166" s="17"/>
      <c r="I166" s="22"/>
      <c r="J166" s="20"/>
      <c r="K166" s="42"/>
      <c r="L166" s="41"/>
      <c r="M166" s="16"/>
      <c r="O166" s="16"/>
      <c r="P166" s="16"/>
      <c r="Q166" s="16"/>
      <c r="R166" s="45"/>
      <c r="S166" s="45"/>
      <c r="T166" s="45"/>
    </row>
    <row r="167" spans="1:20" s="13" customFormat="1" x14ac:dyDescent="0.25">
      <c r="A167" s="22"/>
      <c r="B167" s="15"/>
      <c r="C167" s="15"/>
      <c r="D167" s="15"/>
      <c r="E167" s="15"/>
      <c r="F167" s="22"/>
      <c r="G167" s="17"/>
      <c r="H167" s="17"/>
      <c r="I167" s="22"/>
      <c r="J167" s="20"/>
      <c r="K167" s="42"/>
      <c r="L167" s="41"/>
      <c r="M167" s="16"/>
      <c r="O167" s="19"/>
      <c r="P167" s="16"/>
      <c r="Q167" s="45"/>
      <c r="R167" s="45"/>
      <c r="S167" s="45"/>
      <c r="T167" s="45"/>
    </row>
    <row r="168" spans="1:20" x14ac:dyDescent="0.25">
      <c r="A168" s="51"/>
      <c r="B168" s="15"/>
      <c r="C168" s="15"/>
      <c r="D168" s="15"/>
      <c r="E168" s="12" t="s">
        <v>83</v>
      </c>
      <c r="F168" s="51"/>
      <c r="G168" s="15"/>
      <c r="H168" s="17"/>
      <c r="I168" s="22"/>
      <c r="J168" s="21">
        <f>SUM(J165:J166)</f>
        <v>0</v>
      </c>
      <c r="K168" s="44">
        <f>SUM(K165:K166)</f>
        <v>0</v>
      </c>
      <c r="L168" s="43">
        <f>SUM(L165:L166)</f>
        <v>0</v>
      </c>
      <c r="M168" s="16"/>
      <c r="N168" s="45"/>
      <c r="O168" s="19"/>
      <c r="P168" s="16"/>
      <c r="Q168" s="45"/>
      <c r="R168" s="45"/>
      <c r="S168" s="45"/>
      <c r="T168" s="45"/>
    </row>
    <row r="169" spans="1:20" x14ac:dyDescent="0.25">
      <c r="A169" s="51"/>
      <c r="B169" s="15"/>
      <c r="C169" s="15"/>
      <c r="D169" s="15"/>
      <c r="E169" s="15"/>
      <c r="F169" s="51"/>
      <c r="G169" s="15"/>
      <c r="H169" s="17"/>
      <c r="I169" s="22"/>
      <c r="J169" s="20"/>
      <c r="K169" s="42"/>
      <c r="L169" s="41"/>
      <c r="M169" s="16"/>
      <c r="O169" s="19"/>
      <c r="P169" s="16"/>
      <c r="Q169" s="45"/>
      <c r="R169" s="45"/>
      <c r="S169" s="45"/>
      <c r="T169" s="45"/>
    </row>
    <row r="170" spans="1:20" x14ac:dyDescent="0.25">
      <c r="A170" s="22" t="s">
        <v>235</v>
      </c>
      <c r="B170" s="62" t="s">
        <v>125</v>
      </c>
      <c r="C170" s="12"/>
      <c r="D170" s="12"/>
      <c r="E170" s="12"/>
      <c r="F170" s="22"/>
      <c r="G170" s="17"/>
      <c r="H170" s="17"/>
      <c r="I170" s="22"/>
      <c r="J170" s="20"/>
      <c r="K170" s="42"/>
      <c r="L170" s="41"/>
      <c r="M170" s="16"/>
      <c r="O170" s="19"/>
      <c r="P170" s="16"/>
      <c r="Q170" s="45"/>
      <c r="R170" s="45"/>
      <c r="S170" s="45"/>
      <c r="T170" s="45"/>
    </row>
    <row r="171" spans="1:20" x14ac:dyDescent="0.25">
      <c r="A171" s="22" t="s">
        <v>236</v>
      </c>
      <c r="B171" s="11" t="s">
        <v>136</v>
      </c>
      <c r="C171" s="12"/>
      <c r="D171" s="12"/>
      <c r="E171" s="12"/>
      <c r="F171" s="22">
        <v>171.68</v>
      </c>
      <c r="G171" s="17" t="s">
        <v>15</v>
      </c>
      <c r="H171" s="17"/>
      <c r="I171" s="22">
        <f>H171*0.25+H171</f>
        <v>0</v>
      </c>
      <c r="J171" s="20">
        <f>F171*I171</f>
        <v>0</v>
      </c>
      <c r="K171" s="42">
        <f>J171*0.7</f>
        <v>0</v>
      </c>
      <c r="L171" s="41">
        <f>J171-K171</f>
        <v>0</v>
      </c>
      <c r="M171" s="16"/>
      <c r="O171" s="18"/>
      <c r="P171" s="16"/>
      <c r="Q171" s="3"/>
      <c r="R171" s="3"/>
      <c r="S171" s="45"/>
      <c r="T171" s="45"/>
    </row>
    <row r="172" spans="1:20" s="13" customFormat="1" x14ac:dyDescent="0.25">
      <c r="A172" s="22"/>
      <c r="B172" s="11" t="s">
        <v>137</v>
      </c>
      <c r="C172" s="12"/>
      <c r="D172" s="12"/>
      <c r="E172" s="12"/>
      <c r="F172" s="22"/>
      <c r="G172" s="17"/>
      <c r="H172" s="17"/>
      <c r="I172" s="22"/>
      <c r="J172" s="20"/>
      <c r="K172" s="42"/>
      <c r="L172" s="41"/>
      <c r="M172" s="16"/>
      <c r="O172" s="18"/>
      <c r="P172" s="16"/>
      <c r="Q172" s="3"/>
      <c r="R172" s="3"/>
      <c r="S172" s="45"/>
      <c r="T172" s="45"/>
    </row>
    <row r="173" spans="1:20" x14ac:dyDescent="0.25">
      <c r="A173" s="25" t="s">
        <v>237</v>
      </c>
      <c r="B173" s="11" t="s">
        <v>123</v>
      </c>
      <c r="C173" s="11"/>
      <c r="D173" s="11"/>
      <c r="E173" s="12"/>
      <c r="F173" s="25">
        <v>171.68</v>
      </c>
      <c r="G173" s="17" t="s">
        <v>15</v>
      </c>
      <c r="H173" s="17"/>
      <c r="I173" s="22">
        <f>H173*0.25+H173</f>
        <v>0</v>
      </c>
      <c r="J173" s="20">
        <f>F173*I173</f>
        <v>0</v>
      </c>
      <c r="K173" s="42">
        <f>J173*0.7</f>
        <v>0</v>
      </c>
      <c r="L173" s="41">
        <f>J173-K173</f>
        <v>0</v>
      </c>
      <c r="M173" s="18"/>
      <c r="O173" s="18"/>
      <c r="P173" s="18"/>
      <c r="Q173" s="18"/>
      <c r="R173" s="3"/>
      <c r="S173" s="45"/>
      <c r="T173" s="45"/>
    </row>
    <row r="174" spans="1:20" x14ac:dyDescent="0.25">
      <c r="A174" s="47"/>
      <c r="B174" s="11" t="s">
        <v>145</v>
      </c>
      <c r="C174" s="11"/>
      <c r="D174" s="11"/>
      <c r="E174" s="12"/>
      <c r="F174" s="47"/>
      <c r="G174" s="17"/>
      <c r="H174" s="17"/>
      <c r="I174" s="22"/>
      <c r="J174" s="20"/>
      <c r="K174" s="42"/>
      <c r="L174" s="41"/>
      <c r="M174" s="18"/>
      <c r="O174" s="18"/>
      <c r="P174" s="18"/>
      <c r="Q174" s="18"/>
      <c r="R174" s="3"/>
      <c r="S174" s="45"/>
      <c r="T174" s="45"/>
    </row>
    <row r="175" spans="1:20" x14ac:dyDescent="0.25">
      <c r="A175" s="25" t="s">
        <v>238</v>
      </c>
      <c r="B175" s="15" t="s">
        <v>139</v>
      </c>
      <c r="C175" s="15"/>
      <c r="D175" s="15"/>
      <c r="E175" s="15"/>
      <c r="F175" s="25">
        <v>171.68</v>
      </c>
      <c r="G175" s="17" t="s">
        <v>15</v>
      </c>
      <c r="H175" s="17"/>
      <c r="I175" s="22">
        <f>H175*0.25+H175</f>
        <v>0</v>
      </c>
      <c r="J175" s="20">
        <f>F175*I175</f>
        <v>0</v>
      </c>
      <c r="K175" s="42">
        <f>J175*0.7</f>
        <v>0</v>
      </c>
      <c r="L175" s="41">
        <f>J175-K175</f>
        <v>0</v>
      </c>
      <c r="M175" s="18"/>
      <c r="O175" s="16"/>
      <c r="P175" s="18"/>
      <c r="Q175" s="16"/>
      <c r="R175" s="16"/>
      <c r="S175" s="45"/>
      <c r="T175" s="45"/>
    </row>
    <row r="176" spans="1:20" s="13" customFormat="1" x14ac:dyDescent="0.25">
      <c r="A176" s="25"/>
      <c r="B176" s="15" t="s">
        <v>140</v>
      </c>
      <c r="C176" s="15"/>
      <c r="D176" s="15"/>
      <c r="E176" s="15"/>
      <c r="F176" s="25"/>
      <c r="G176" s="17"/>
      <c r="H176" s="17"/>
      <c r="I176" s="22"/>
      <c r="J176" s="20"/>
      <c r="K176" s="42"/>
      <c r="L176" s="41"/>
      <c r="M176" s="18"/>
      <c r="O176" s="16"/>
      <c r="P176" s="18"/>
      <c r="Q176" s="16"/>
      <c r="R176" s="16"/>
      <c r="S176" s="45"/>
      <c r="T176" s="45"/>
    </row>
    <row r="177" spans="1:20" s="13" customFormat="1" x14ac:dyDescent="0.25">
      <c r="A177" s="25" t="s">
        <v>239</v>
      </c>
      <c r="B177" s="15" t="s">
        <v>169</v>
      </c>
      <c r="C177" s="15"/>
      <c r="D177" s="15"/>
      <c r="E177" s="15"/>
      <c r="F177" s="25">
        <v>15.08</v>
      </c>
      <c r="G177" s="17" t="s">
        <v>15</v>
      </c>
      <c r="H177" s="17"/>
      <c r="I177" s="22">
        <f>H177*0.25+H177</f>
        <v>0</v>
      </c>
      <c r="J177" s="20">
        <f>F177*I177</f>
        <v>0</v>
      </c>
      <c r="K177" s="42">
        <f>J177*0.7</f>
        <v>0</v>
      </c>
      <c r="L177" s="41">
        <f>J177-K177</f>
        <v>0</v>
      </c>
      <c r="M177" s="18"/>
      <c r="O177" s="16"/>
      <c r="P177" s="18"/>
      <c r="Q177" s="16"/>
      <c r="R177" s="16"/>
      <c r="S177" s="45"/>
      <c r="T177" s="45"/>
    </row>
    <row r="178" spans="1:20" s="13" customFormat="1" x14ac:dyDescent="0.25">
      <c r="A178" s="25"/>
      <c r="B178" s="15" t="s">
        <v>170</v>
      </c>
      <c r="C178" s="15"/>
      <c r="D178" s="15"/>
      <c r="E178" s="15"/>
      <c r="F178" s="25"/>
      <c r="G178" s="17"/>
      <c r="H178" s="17"/>
      <c r="I178" s="22"/>
      <c r="J178" s="20"/>
      <c r="K178" s="42"/>
      <c r="L178" s="41"/>
      <c r="M178" s="16"/>
      <c r="O178" s="19"/>
      <c r="P178" s="16"/>
      <c r="Q178" s="45"/>
      <c r="R178" s="45"/>
      <c r="S178" s="45"/>
      <c r="T178" s="45"/>
    </row>
    <row r="179" spans="1:20" x14ac:dyDescent="0.25">
      <c r="A179" s="51"/>
      <c r="B179" s="15"/>
      <c r="C179" s="15"/>
      <c r="D179" s="15"/>
      <c r="E179" s="12" t="s">
        <v>83</v>
      </c>
      <c r="F179" s="51"/>
      <c r="G179" s="15"/>
      <c r="H179" s="17"/>
      <c r="I179" s="22"/>
      <c r="J179" s="21">
        <f>J171+J173+J175+J177</f>
        <v>0</v>
      </c>
      <c r="K179" s="44">
        <f>K171+K173+K175+K177</f>
        <v>0</v>
      </c>
      <c r="L179" s="43">
        <f>L171+L173+L175+L177</f>
        <v>0</v>
      </c>
      <c r="M179" s="16"/>
      <c r="O179" s="19"/>
      <c r="P179" s="16"/>
      <c r="Q179" s="45"/>
      <c r="R179" s="45"/>
      <c r="S179" s="45"/>
      <c r="T179" s="45"/>
    </row>
    <row r="180" spans="1:20" x14ac:dyDescent="0.25">
      <c r="A180" s="51"/>
      <c r="B180" s="15"/>
      <c r="C180" s="15"/>
      <c r="D180" s="15"/>
      <c r="E180" s="15"/>
      <c r="F180" s="51"/>
      <c r="G180" s="15"/>
      <c r="H180" s="17"/>
      <c r="I180" s="22"/>
      <c r="J180" s="20"/>
      <c r="K180" s="42"/>
      <c r="L180" s="41"/>
      <c r="M180" s="16"/>
      <c r="O180" s="19"/>
      <c r="P180" s="16"/>
      <c r="Q180" s="45"/>
      <c r="R180" s="45"/>
      <c r="S180" s="45"/>
      <c r="T180" s="45"/>
    </row>
    <row r="181" spans="1:20" x14ac:dyDescent="0.25">
      <c r="A181" s="22" t="s">
        <v>240</v>
      </c>
      <c r="B181" s="62" t="s">
        <v>77</v>
      </c>
      <c r="C181" s="12"/>
      <c r="D181" s="12"/>
      <c r="E181" s="12"/>
      <c r="F181" s="22"/>
      <c r="G181" s="17"/>
      <c r="H181" s="17"/>
      <c r="I181" s="22"/>
      <c r="J181" s="20"/>
      <c r="K181" s="42"/>
      <c r="L181" s="41"/>
      <c r="M181" s="16"/>
      <c r="O181" s="19"/>
      <c r="P181" s="16"/>
      <c r="Q181" s="45"/>
      <c r="R181" s="45"/>
      <c r="S181" s="45"/>
      <c r="T181" s="45"/>
    </row>
    <row r="182" spans="1:20" x14ac:dyDescent="0.25">
      <c r="A182" s="22" t="s">
        <v>241</v>
      </c>
      <c r="B182" s="11" t="s">
        <v>78</v>
      </c>
      <c r="C182" s="11"/>
      <c r="D182" s="11"/>
      <c r="E182" s="12"/>
      <c r="F182" s="22">
        <v>31.8</v>
      </c>
      <c r="G182" s="17" t="s">
        <v>15</v>
      </c>
      <c r="H182" s="17"/>
      <c r="I182" s="22">
        <f>H182*0.25+H182</f>
        <v>0</v>
      </c>
      <c r="J182" s="20">
        <f>F182*I182</f>
        <v>0</v>
      </c>
      <c r="K182" s="42">
        <f>J182*0.7</f>
        <v>0</v>
      </c>
      <c r="L182" s="41">
        <f>J182-K182</f>
        <v>0</v>
      </c>
      <c r="M182" s="16"/>
      <c r="O182" s="19"/>
      <c r="P182" s="16"/>
      <c r="Q182" s="45"/>
      <c r="R182" s="45"/>
      <c r="S182" s="45"/>
      <c r="T182" s="45"/>
    </row>
    <row r="183" spans="1:20" x14ac:dyDescent="0.25">
      <c r="A183" s="51"/>
      <c r="B183" s="15"/>
      <c r="C183" s="15"/>
      <c r="D183" s="15"/>
      <c r="E183" s="15"/>
      <c r="F183" s="51"/>
      <c r="G183" s="15"/>
      <c r="H183" s="17"/>
      <c r="I183" s="22"/>
      <c r="J183" s="22"/>
      <c r="K183" s="22"/>
      <c r="L183" s="47"/>
      <c r="M183" s="16"/>
      <c r="O183" s="19"/>
      <c r="P183" s="16"/>
      <c r="Q183" s="45"/>
      <c r="R183" s="45"/>
      <c r="S183" s="45"/>
      <c r="T183" s="45"/>
    </row>
    <row r="184" spans="1:20" x14ac:dyDescent="0.25">
      <c r="A184" s="15"/>
      <c r="B184" s="15"/>
      <c r="C184" s="15"/>
      <c r="D184" s="15"/>
      <c r="E184" s="15"/>
      <c r="F184" s="15"/>
      <c r="G184" s="15"/>
      <c r="H184" s="17"/>
      <c r="I184" s="17"/>
      <c r="J184" s="17"/>
      <c r="K184" s="17"/>
      <c r="L184" s="22"/>
      <c r="M184" s="16"/>
      <c r="O184" s="19"/>
      <c r="P184" s="16"/>
      <c r="Q184" s="45"/>
      <c r="R184" s="45"/>
      <c r="S184" s="45"/>
      <c r="T184" s="45"/>
    </row>
    <row r="185" spans="1:20" x14ac:dyDescent="0.25">
      <c r="A185" s="15"/>
      <c r="B185" s="15"/>
      <c r="C185" s="15"/>
      <c r="D185" s="15"/>
      <c r="E185" s="12" t="s">
        <v>83</v>
      </c>
      <c r="F185" s="15"/>
      <c r="G185" s="15"/>
      <c r="H185" s="17"/>
      <c r="I185" s="17"/>
      <c r="J185" s="39">
        <f>J182</f>
        <v>0</v>
      </c>
      <c r="K185" s="39">
        <f>K182</f>
        <v>0</v>
      </c>
      <c r="L185" s="47">
        <f>L182</f>
        <v>0</v>
      </c>
      <c r="M185" s="16"/>
      <c r="N185" s="45"/>
      <c r="O185" s="19"/>
      <c r="P185" s="16"/>
      <c r="Q185" s="45"/>
      <c r="R185" s="45"/>
      <c r="S185" s="45"/>
      <c r="T185" s="45"/>
    </row>
    <row r="186" spans="1:20" x14ac:dyDescent="0.25">
      <c r="A186" s="15"/>
      <c r="B186" s="15"/>
      <c r="C186" s="15"/>
      <c r="D186" s="15"/>
      <c r="E186" s="15"/>
      <c r="F186" s="15"/>
      <c r="G186" s="15"/>
      <c r="H186" s="17"/>
      <c r="I186" s="17"/>
      <c r="J186" s="17"/>
      <c r="K186" s="17"/>
      <c r="L186" s="22"/>
      <c r="M186" s="16"/>
      <c r="O186" s="19"/>
      <c r="P186" s="16"/>
      <c r="Q186" s="45"/>
      <c r="R186" s="45"/>
      <c r="S186" s="45"/>
      <c r="T186" s="45"/>
    </row>
    <row r="187" spans="1:20" x14ac:dyDescent="0.25">
      <c r="A187" s="24"/>
      <c r="B187" s="15"/>
      <c r="C187" s="15"/>
      <c r="D187" s="15"/>
      <c r="E187" s="52" t="s">
        <v>409</v>
      </c>
      <c r="F187" s="53"/>
      <c r="G187" s="53"/>
      <c r="H187" s="54"/>
      <c r="I187" s="54"/>
      <c r="J187" s="55">
        <f>J24+J43+J51+J64+J75+J103+J132+J150+J162+J168+J179+J185</f>
        <v>0</v>
      </c>
      <c r="K187" s="55">
        <f>K24+K43+K51+K64+K75+K103+K132+K150+K162+K168+K179+K185</f>
        <v>0</v>
      </c>
      <c r="L187" s="55">
        <f>L24+L43+L51+L64+L75+L103+L132+L150+L162+L168+L179+L185</f>
        <v>0</v>
      </c>
      <c r="M187" s="16"/>
      <c r="O187" s="19"/>
      <c r="P187" s="16"/>
      <c r="Q187" s="45"/>
      <c r="R187" s="45"/>
      <c r="S187" s="45"/>
      <c r="T187" s="45"/>
    </row>
    <row r="188" spans="1:20" x14ac:dyDescent="0.25">
      <c r="A188" s="15"/>
      <c r="B188" s="15"/>
      <c r="C188" s="15"/>
      <c r="D188" s="15"/>
      <c r="E188" s="15"/>
      <c r="F188" s="15"/>
      <c r="G188" s="15"/>
      <c r="H188" s="17"/>
      <c r="I188" s="17"/>
      <c r="J188" s="17"/>
      <c r="K188" s="17"/>
      <c r="L188" s="22"/>
      <c r="M188" s="16"/>
      <c r="O188" s="19"/>
      <c r="P188" s="16"/>
      <c r="Q188" s="45"/>
      <c r="R188" s="45"/>
      <c r="S188" s="45"/>
      <c r="T188" s="45"/>
    </row>
    <row r="189" spans="1:20" x14ac:dyDescent="0.25">
      <c r="A189" s="15"/>
      <c r="B189" s="15"/>
      <c r="C189" s="15"/>
      <c r="D189" s="15"/>
      <c r="E189" s="15"/>
      <c r="F189" s="15"/>
      <c r="G189" s="15"/>
      <c r="H189" s="17"/>
      <c r="I189" s="17"/>
      <c r="J189" s="17"/>
      <c r="K189" s="17"/>
      <c r="L189" s="22"/>
      <c r="M189" s="16"/>
      <c r="O189" s="19"/>
      <c r="P189" s="16"/>
      <c r="Q189" s="45"/>
      <c r="R189" s="45"/>
      <c r="S189" s="45"/>
      <c r="T189" s="45"/>
    </row>
    <row r="190" spans="1:20" x14ac:dyDescent="0.25">
      <c r="A190" s="15"/>
      <c r="B190" s="15"/>
      <c r="C190" s="15"/>
      <c r="D190" s="15"/>
      <c r="E190" s="15"/>
      <c r="F190" s="15"/>
      <c r="G190" s="15"/>
      <c r="H190" s="17"/>
      <c r="I190" s="17"/>
      <c r="J190" s="17"/>
      <c r="K190" s="17"/>
      <c r="L190" s="22"/>
      <c r="M190" s="16"/>
      <c r="O190" s="19"/>
      <c r="P190" s="16"/>
      <c r="Q190" s="45"/>
      <c r="R190" s="45"/>
      <c r="S190" s="45"/>
      <c r="T190" s="45"/>
    </row>
    <row r="191" spans="1:20" s="13" customFormat="1" x14ac:dyDescent="0.25">
      <c r="A191" s="12" t="s">
        <v>129</v>
      </c>
      <c r="B191" s="63" t="s">
        <v>410</v>
      </c>
      <c r="C191" s="63"/>
      <c r="D191" s="63"/>
      <c r="E191" s="12"/>
      <c r="F191" s="12"/>
      <c r="G191" s="12"/>
      <c r="H191" s="12"/>
      <c r="I191" s="12"/>
      <c r="J191" s="12"/>
      <c r="K191" s="12"/>
      <c r="L191" s="12"/>
      <c r="M191" s="16"/>
      <c r="O191" s="19"/>
      <c r="P191" s="16"/>
      <c r="Q191" s="45"/>
      <c r="R191" s="45"/>
      <c r="S191" s="45"/>
      <c r="T191" s="45"/>
    </row>
    <row r="192" spans="1:20" x14ac:dyDescent="0.25">
      <c r="A192" s="51" t="s">
        <v>242</v>
      </c>
      <c r="B192" s="63" t="s">
        <v>107</v>
      </c>
      <c r="C192" s="82"/>
      <c r="D192" s="82"/>
      <c r="E192" s="15"/>
      <c r="F192" s="51"/>
      <c r="G192" s="15"/>
      <c r="H192" s="15"/>
      <c r="I192" s="51"/>
      <c r="J192" s="58"/>
      <c r="K192" s="59"/>
      <c r="L192" s="60"/>
      <c r="M192" s="16"/>
      <c r="P192" s="16"/>
    </row>
    <row r="193" spans="1:16" x14ac:dyDescent="0.25">
      <c r="A193" s="22" t="s">
        <v>243</v>
      </c>
      <c r="B193" s="15" t="s">
        <v>14</v>
      </c>
      <c r="C193" s="15"/>
      <c r="D193" s="15"/>
      <c r="E193" s="11"/>
      <c r="F193" s="22">
        <v>25</v>
      </c>
      <c r="G193" s="17" t="s">
        <v>15</v>
      </c>
      <c r="H193" s="17"/>
      <c r="I193" s="22">
        <f>H193*0.25+H193</f>
        <v>0</v>
      </c>
      <c r="J193" s="20">
        <f>F193*I193</f>
        <v>0</v>
      </c>
      <c r="K193" s="42">
        <f>J193*0.7</f>
        <v>0</v>
      </c>
      <c r="L193" s="41">
        <f>J193-K193</f>
        <v>0</v>
      </c>
      <c r="M193" s="19"/>
      <c r="P193" s="16"/>
    </row>
    <row r="194" spans="1:16" x14ac:dyDescent="0.25">
      <c r="A194" s="22"/>
      <c r="B194" s="15" t="s">
        <v>85</v>
      </c>
      <c r="C194" s="15"/>
      <c r="D194" s="15"/>
      <c r="E194" s="11"/>
      <c r="F194" s="22"/>
      <c r="G194" s="17"/>
      <c r="H194" s="17"/>
      <c r="I194" s="22"/>
      <c r="J194" s="20"/>
      <c r="K194" s="42"/>
      <c r="L194" s="41"/>
      <c r="M194" s="19"/>
      <c r="P194" s="16"/>
    </row>
    <row r="195" spans="1:16" x14ac:dyDescent="0.25">
      <c r="A195" s="22"/>
      <c r="B195" s="15"/>
      <c r="C195" s="15"/>
      <c r="D195" s="15"/>
      <c r="E195" s="11"/>
      <c r="F195" s="22"/>
      <c r="G195" s="17"/>
      <c r="H195" s="17"/>
      <c r="I195" s="22"/>
      <c r="J195" s="20"/>
      <c r="K195" s="42"/>
      <c r="L195" s="41"/>
      <c r="M195" s="19"/>
      <c r="P195" s="16"/>
    </row>
    <row r="196" spans="1:16" x14ac:dyDescent="0.25">
      <c r="A196" s="23"/>
      <c r="B196" s="15"/>
      <c r="C196" s="15"/>
      <c r="D196" s="15"/>
      <c r="E196" s="12" t="s">
        <v>83</v>
      </c>
      <c r="F196" s="23"/>
      <c r="G196" s="12"/>
      <c r="H196" s="47"/>
      <c r="I196" s="47"/>
      <c r="J196" s="21">
        <f>J193</f>
        <v>0</v>
      </c>
      <c r="K196" s="44">
        <f>K193</f>
        <v>0</v>
      </c>
      <c r="L196" s="43">
        <f>L193</f>
        <v>0</v>
      </c>
      <c r="M196" s="75"/>
      <c r="N196" s="45"/>
      <c r="P196" s="16"/>
    </row>
    <row r="197" spans="1:16" x14ac:dyDescent="0.25">
      <c r="A197" s="51"/>
      <c r="B197" s="15"/>
      <c r="C197" s="15"/>
      <c r="D197" s="15"/>
      <c r="E197" s="15"/>
      <c r="F197" s="51"/>
      <c r="G197" s="15"/>
      <c r="H197" s="17"/>
      <c r="I197" s="22"/>
      <c r="J197" s="20"/>
      <c r="K197" s="42"/>
      <c r="L197" s="41"/>
      <c r="M197" s="19"/>
      <c r="P197" s="16"/>
    </row>
    <row r="198" spans="1:16" x14ac:dyDescent="0.25">
      <c r="A198" s="22" t="s">
        <v>244</v>
      </c>
      <c r="B198" s="63" t="s">
        <v>109</v>
      </c>
      <c r="C198" s="12"/>
      <c r="D198" s="15"/>
      <c r="E198" s="11"/>
      <c r="F198" s="22"/>
      <c r="G198" s="17"/>
      <c r="H198" s="17"/>
      <c r="I198" s="22"/>
      <c r="J198" s="20"/>
      <c r="K198" s="42"/>
      <c r="L198" s="41"/>
      <c r="M198" s="19"/>
      <c r="P198" s="16"/>
    </row>
    <row r="199" spans="1:16" x14ac:dyDescent="0.25">
      <c r="A199" s="22" t="s">
        <v>245</v>
      </c>
      <c r="B199" s="15" t="s">
        <v>79</v>
      </c>
      <c r="C199" s="15"/>
      <c r="D199" s="15"/>
      <c r="E199" s="15"/>
      <c r="F199" s="22">
        <v>4.32</v>
      </c>
      <c r="G199" s="17" t="s">
        <v>16</v>
      </c>
      <c r="H199" s="17"/>
      <c r="I199" s="22">
        <f>H199*0.25+H199</f>
        <v>0</v>
      </c>
      <c r="J199" s="20">
        <f>F199*I199</f>
        <v>0</v>
      </c>
      <c r="K199" s="42">
        <v>0</v>
      </c>
      <c r="L199" s="41">
        <f>J199-K199</f>
        <v>0</v>
      </c>
      <c r="M199" s="19"/>
      <c r="P199" s="16"/>
    </row>
    <row r="200" spans="1:16" x14ac:dyDescent="0.25">
      <c r="A200" s="22" t="s">
        <v>246</v>
      </c>
      <c r="B200" s="15" t="s">
        <v>17</v>
      </c>
      <c r="C200" s="15"/>
      <c r="D200" s="15"/>
      <c r="E200" s="15"/>
      <c r="F200" s="22">
        <v>2.16</v>
      </c>
      <c r="G200" s="17" t="s">
        <v>16</v>
      </c>
      <c r="H200" s="17"/>
      <c r="I200" s="22">
        <f>H200*0.25+H200</f>
        <v>0</v>
      </c>
      <c r="J200" s="20">
        <f>F200*I200</f>
        <v>0</v>
      </c>
      <c r="K200" s="42">
        <f>J200*0.7</f>
        <v>0</v>
      </c>
      <c r="L200" s="41">
        <f>J200-K200</f>
        <v>0</v>
      </c>
      <c r="M200" s="19"/>
      <c r="P200" s="16"/>
    </row>
    <row r="201" spans="1:16" x14ac:dyDescent="0.25">
      <c r="A201" s="22"/>
      <c r="B201" s="15" t="s">
        <v>87</v>
      </c>
      <c r="C201" s="15"/>
      <c r="D201" s="15"/>
      <c r="E201" s="15"/>
      <c r="F201" s="22"/>
      <c r="G201" s="17"/>
      <c r="H201" s="17"/>
      <c r="I201" s="22"/>
      <c r="J201" s="20"/>
      <c r="K201" s="42"/>
      <c r="L201" s="41"/>
      <c r="M201" s="19"/>
      <c r="P201" s="16"/>
    </row>
    <row r="202" spans="1:16" x14ac:dyDescent="0.25">
      <c r="A202" s="22" t="s">
        <v>247</v>
      </c>
      <c r="B202" s="15" t="s">
        <v>80</v>
      </c>
      <c r="C202" s="15"/>
      <c r="D202" s="15"/>
      <c r="E202" s="15"/>
      <c r="F202" s="22">
        <v>2.4</v>
      </c>
      <c r="G202" s="17" t="s">
        <v>15</v>
      </c>
      <c r="H202" s="15"/>
      <c r="I202" s="22">
        <f>(H202*0.25)+H202</f>
        <v>0</v>
      </c>
      <c r="J202" s="20">
        <f>F202*I202</f>
        <v>0</v>
      </c>
      <c r="K202" s="42">
        <f>J202*0.7</f>
        <v>0</v>
      </c>
      <c r="L202" s="41">
        <f>J202-K202</f>
        <v>0</v>
      </c>
      <c r="M202" s="19"/>
    </row>
    <row r="203" spans="1:16" x14ac:dyDescent="0.25">
      <c r="A203" s="22"/>
      <c r="B203" s="15" t="s">
        <v>81</v>
      </c>
      <c r="C203" s="15"/>
      <c r="D203" s="15"/>
      <c r="E203" s="15"/>
      <c r="F203" s="22"/>
      <c r="G203" s="17"/>
      <c r="H203" s="17"/>
      <c r="I203" s="22"/>
      <c r="J203" s="20"/>
      <c r="K203" s="42"/>
      <c r="L203" s="41"/>
      <c r="M203" s="19"/>
    </row>
    <row r="204" spans="1:16" x14ac:dyDescent="0.25">
      <c r="A204" s="22"/>
      <c r="B204" s="15" t="s">
        <v>82</v>
      </c>
      <c r="C204" s="15"/>
      <c r="D204" s="15"/>
      <c r="E204" s="15"/>
      <c r="F204" s="22"/>
      <c r="G204" s="17"/>
      <c r="H204" s="17"/>
      <c r="I204" s="22"/>
      <c r="J204" s="20"/>
      <c r="K204" s="42"/>
      <c r="L204" s="41"/>
      <c r="M204" s="19"/>
    </row>
    <row r="205" spans="1:16" x14ac:dyDescent="0.25">
      <c r="A205" s="22" t="s">
        <v>248</v>
      </c>
      <c r="B205" s="15" t="s">
        <v>86</v>
      </c>
      <c r="C205" s="15"/>
      <c r="D205" s="15"/>
      <c r="E205" s="15"/>
      <c r="F205" s="22">
        <v>7.2</v>
      </c>
      <c r="G205" s="17" t="s">
        <v>15</v>
      </c>
      <c r="H205" s="17"/>
      <c r="I205" s="22">
        <f>H205*0.25+H205</f>
        <v>0</v>
      </c>
      <c r="J205" s="20">
        <f>F205*I205</f>
        <v>0</v>
      </c>
      <c r="K205" s="42">
        <f>J205*0.7</f>
        <v>0</v>
      </c>
      <c r="L205" s="41">
        <f>J205-K205</f>
        <v>0</v>
      </c>
      <c r="M205" s="19"/>
    </row>
    <row r="206" spans="1:16" x14ac:dyDescent="0.25">
      <c r="A206" s="22" t="s">
        <v>249</v>
      </c>
      <c r="B206" s="15" t="s">
        <v>18</v>
      </c>
      <c r="C206" s="15"/>
      <c r="D206" s="15"/>
      <c r="E206" s="15"/>
      <c r="F206" s="22">
        <v>5.91</v>
      </c>
      <c r="G206" s="17" t="s">
        <v>19</v>
      </c>
      <c r="H206" s="17"/>
      <c r="I206" s="22">
        <f>H206*0.25+H206</f>
        <v>0</v>
      </c>
      <c r="J206" s="20">
        <f>F206*I206</f>
        <v>0</v>
      </c>
      <c r="K206" s="42">
        <f>J206*0.7</f>
        <v>0</v>
      </c>
      <c r="L206" s="41">
        <f>J206-K206</f>
        <v>0</v>
      </c>
      <c r="M206" s="19"/>
    </row>
    <row r="207" spans="1:16" x14ac:dyDescent="0.25">
      <c r="A207" s="22"/>
      <c r="B207" s="15" t="s">
        <v>20</v>
      </c>
      <c r="C207" s="15"/>
      <c r="D207" s="15"/>
      <c r="E207" s="15"/>
      <c r="F207" s="22"/>
      <c r="G207" s="17"/>
      <c r="H207" s="17"/>
      <c r="I207" s="22"/>
      <c r="J207" s="20"/>
      <c r="K207" s="42"/>
      <c r="L207" s="41"/>
      <c r="M207" s="19"/>
    </row>
    <row r="208" spans="1:16" x14ac:dyDescent="0.25">
      <c r="A208" s="22" t="s">
        <v>250</v>
      </c>
      <c r="B208" s="15" t="s">
        <v>18</v>
      </c>
      <c r="C208" s="15"/>
      <c r="D208" s="15"/>
      <c r="E208" s="15"/>
      <c r="F208" s="22">
        <v>29.61</v>
      </c>
      <c r="G208" s="17" t="s">
        <v>19</v>
      </c>
      <c r="H208" s="17"/>
      <c r="I208" s="22">
        <f>H208*0.25+H208</f>
        <v>0</v>
      </c>
      <c r="J208" s="20">
        <f>F208*I208</f>
        <v>0</v>
      </c>
      <c r="K208" s="42">
        <f>J208*0.7</f>
        <v>0</v>
      </c>
      <c r="L208" s="41">
        <f>J208-K208</f>
        <v>0</v>
      </c>
      <c r="M208" s="19"/>
    </row>
    <row r="209" spans="1:14" x14ac:dyDescent="0.25">
      <c r="A209" s="22"/>
      <c r="B209" s="15" t="s">
        <v>21</v>
      </c>
      <c r="C209" s="15"/>
      <c r="D209" s="15"/>
      <c r="E209" s="15"/>
      <c r="F209" s="22"/>
      <c r="G209" s="17"/>
      <c r="H209" s="17"/>
      <c r="I209" s="22"/>
      <c r="J209" s="20"/>
      <c r="K209" s="42"/>
      <c r="L209" s="41"/>
      <c r="M209" s="19"/>
    </row>
    <row r="210" spans="1:14" x14ac:dyDescent="0.25">
      <c r="A210" s="22" t="s">
        <v>251</v>
      </c>
      <c r="B210" s="15" t="s">
        <v>112</v>
      </c>
      <c r="C210" s="15"/>
      <c r="D210" s="15"/>
      <c r="E210" s="15"/>
      <c r="F210" s="22">
        <v>0.36</v>
      </c>
      <c r="G210" s="17" t="s">
        <v>16</v>
      </c>
      <c r="H210" s="15"/>
      <c r="I210" s="22">
        <f>H210*0.25+H210</f>
        <v>0</v>
      </c>
      <c r="J210" s="20">
        <f>F210*I210</f>
        <v>0</v>
      </c>
      <c r="K210" s="42">
        <f>J210*0.7</f>
        <v>0</v>
      </c>
      <c r="L210" s="41">
        <f>J210-K210</f>
        <v>0</v>
      </c>
      <c r="M210" s="19"/>
    </row>
    <row r="211" spans="1:14" x14ac:dyDescent="0.25">
      <c r="A211" s="22"/>
      <c r="B211" s="15" t="s">
        <v>103</v>
      </c>
      <c r="C211" s="15"/>
      <c r="D211" s="15"/>
      <c r="E211" s="15"/>
      <c r="F211" s="22"/>
      <c r="G211" s="17"/>
      <c r="H211" s="17"/>
      <c r="I211" s="22"/>
      <c r="J211" s="20"/>
      <c r="K211" s="42"/>
      <c r="L211" s="41"/>
      <c r="M211" s="19"/>
    </row>
    <row r="212" spans="1:14" x14ac:dyDescent="0.25">
      <c r="A212" s="22" t="s">
        <v>252</v>
      </c>
      <c r="B212" s="15" t="s">
        <v>89</v>
      </c>
      <c r="C212" s="15"/>
      <c r="D212" s="15"/>
      <c r="E212" s="15"/>
      <c r="F212" s="22">
        <v>8.4</v>
      </c>
      <c r="G212" s="17" t="s">
        <v>15</v>
      </c>
      <c r="H212" s="17"/>
      <c r="I212" s="22">
        <f>H212*0.25+H212</f>
        <v>0</v>
      </c>
      <c r="J212" s="20">
        <f>F212*I212</f>
        <v>0</v>
      </c>
      <c r="K212" s="42">
        <f>J212*0.7</f>
        <v>0</v>
      </c>
      <c r="L212" s="41">
        <f>J212-K212</f>
        <v>0</v>
      </c>
      <c r="M212" s="19"/>
    </row>
    <row r="213" spans="1:14" x14ac:dyDescent="0.25">
      <c r="A213" s="22"/>
      <c r="B213" s="15" t="s">
        <v>90</v>
      </c>
      <c r="C213" s="15"/>
      <c r="D213" s="15"/>
      <c r="E213" s="15"/>
      <c r="F213" s="22"/>
      <c r="G213" s="17"/>
      <c r="H213" s="17"/>
      <c r="I213" s="22"/>
      <c r="J213" s="20"/>
      <c r="K213" s="42"/>
      <c r="L213" s="41"/>
      <c r="M213" s="19"/>
    </row>
    <row r="214" spans="1:14" x14ac:dyDescent="0.25">
      <c r="A214" s="22"/>
      <c r="B214" s="15"/>
      <c r="C214" s="15"/>
      <c r="D214" s="15"/>
      <c r="E214" s="15"/>
      <c r="F214" s="22"/>
      <c r="G214" s="17"/>
      <c r="H214" s="17"/>
      <c r="I214" s="22"/>
      <c r="J214" s="20"/>
      <c r="K214" s="42"/>
      <c r="L214" s="41"/>
      <c r="M214" s="19"/>
    </row>
    <row r="215" spans="1:14" x14ac:dyDescent="0.25">
      <c r="A215" s="23"/>
      <c r="B215" s="15"/>
      <c r="C215" s="15"/>
      <c r="D215" s="15"/>
      <c r="E215" s="12" t="s">
        <v>83</v>
      </c>
      <c r="F215" s="23"/>
      <c r="G215" s="12"/>
      <c r="H215" s="39"/>
      <c r="I215" s="47"/>
      <c r="J215" s="21">
        <f>SUM(J199:J212)</f>
        <v>0</v>
      </c>
      <c r="K215" s="44">
        <f>SUM(K199:K212)</f>
        <v>0</v>
      </c>
      <c r="L215" s="43">
        <f>SUM(L199:L212)</f>
        <v>0</v>
      </c>
      <c r="M215" s="76"/>
      <c r="N215" s="45"/>
    </row>
    <row r="216" spans="1:14" x14ac:dyDescent="0.25">
      <c r="A216" s="51"/>
      <c r="B216" s="15"/>
      <c r="C216" s="15"/>
      <c r="D216" s="15"/>
      <c r="E216" s="15"/>
      <c r="F216" s="51"/>
      <c r="G216" s="15"/>
      <c r="H216" s="17"/>
      <c r="I216" s="22"/>
      <c r="J216" s="20"/>
      <c r="K216" s="42"/>
      <c r="L216" s="41"/>
      <c r="M216" s="19"/>
    </row>
    <row r="217" spans="1:14" x14ac:dyDescent="0.25">
      <c r="A217" s="22" t="s">
        <v>253</v>
      </c>
      <c r="B217" s="63" t="s">
        <v>22</v>
      </c>
      <c r="C217" s="12"/>
      <c r="D217" s="12"/>
      <c r="E217" s="12"/>
      <c r="F217" s="22"/>
      <c r="G217" s="17"/>
      <c r="H217" s="17"/>
      <c r="I217" s="22"/>
      <c r="J217" s="20"/>
      <c r="K217" s="42"/>
      <c r="L217" s="41"/>
      <c r="M217" s="19"/>
    </row>
    <row r="218" spans="1:14" x14ac:dyDescent="0.25">
      <c r="A218" s="22" t="s">
        <v>254</v>
      </c>
      <c r="B218" s="11" t="s">
        <v>113</v>
      </c>
      <c r="C218" s="11"/>
      <c r="D218" s="11"/>
      <c r="E218" s="11"/>
      <c r="F218" s="22">
        <v>54</v>
      </c>
      <c r="G218" s="17" t="s">
        <v>15</v>
      </c>
      <c r="H218" s="17"/>
      <c r="I218" s="22">
        <f>H218*0.25+H218</f>
        <v>0</v>
      </c>
      <c r="J218" s="20">
        <f>F218*I218</f>
        <v>0</v>
      </c>
      <c r="K218" s="42">
        <f>J218*0.7</f>
        <v>0</v>
      </c>
      <c r="L218" s="41">
        <f>J218-K218</f>
        <v>0</v>
      </c>
      <c r="M218" s="19"/>
    </row>
    <row r="219" spans="1:14" x14ac:dyDescent="0.25">
      <c r="A219" s="22"/>
      <c r="B219" s="15" t="s">
        <v>146</v>
      </c>
      <c r="C219" s="15"/>
      <c r="D219" s="15"/>
      <c r="E219" s="15"/>
      <c r="F219" s="22"/>
      <c r="G219" s="17"/>
      <c r="H219" s="17"/>
      <c r="I219" s="22"/>
      <c r="J219" s="20"/>
      <c r="K219" s="42"/>
      <c r="L219" s="41"/>
      <c r="M219" s="19"/>
    </row>
    <row r="220" spans="1:14" x14ac:dyDescent="0.25">
      <c r="A220" s="22"/>
      <c r="B220" s="15" t="s">
        <v>147</v>
      </c>
      <c r="C220" s="15"/>
      <c r="D220" s="15"/>
      <c r="E220" s="15"/>
      <c r="F220" s="22"/>
      <c r="G220" s="17"/>
      <c r="H220" s="17"/>
      <c r="I220" s="22"/>
      <c r="J220" s="20"/>
      <c r="K220" s="42"/>
      <c r="L220" s="41"/>
      <c r="M220" s="19"/>
    </row>
    <row r="221" spans="1:14" x14ac:dyDescent="0.25">
      <c r="A221" s="22"/>
      <c r="B221" s="15" t="s">
        <v>23</v>
      </c>
      <c r="C221" s="15"/>
      <c r="D221" s="15"/>
      <c r="E221" s="15"/>
      <c r="F221" s="22"/>
      <c r="G221" s="17"/>
      <c r="H221" s="17"/>
      <c r="I221" s="22"/>
      <c r="J221" s="20"/>
      <c r="K221" s="42"/>
      <c r="L221" s="41"/>
      <c r="M221" s="19"/>
    </row>
    <row r="222" spans="1:14" x14ac:dyDescent="0.25">
      <c r="A222" s="22"/>
      <c r="B222" s="15"/>
      <c r="C222" s="15"/>
      <c r="D222" s="15"/>
      <c r="E222" s="15"/>
      <c r="F222" s="22"/>
      <c r="G222" s="17"/>
      <c r="H222" s="17"/>
      <c r="I222" s="22"/>
      <c r="J222" s="20"/>
      <c r="K222" s="42"/>
      <c r="L222" s="41"/>
      <c r="M222" s="19"/>
    </row>
    <row r="223" spans="1:14" x14ac:dyDescent="0.25">
      <c r="A223" s="47"/>
      <c r="B223" s="15"/>
      <c r="C223" s="15"/>
      <c r="D223" s="15"/>
      <c r="E223" s="12" t="s">
        <v>83</v>
      </c>
      <c r="F223" s="47"/>
      <c r="G223" s="39"/>
      <c r="H223" s="39"/>
      <c r="I223" s="47"/>
      <c r="J223" s="21">
        <f>J218</f>
        <v>0</v>
      </c>
      <c r="K223" s="44">
        <f>K218</f>
        <v>0</v>
      </c>
      <c r="L223" s="43">
        <f>L218</f>
        <v>0</v>
      </c>
      <c r="M223" s="76"/>
      <c r="N223" s="45"/>
    </row>
    <row r="224" spans="1:14" x14ac:dyDescent="0.25">
      <c r="A224" s="51"/>
      <c r="B224" s="15"/>
      <c r="C224" s="15"/>
      <c r="D224" s="15"/>
      <c r="E224" s="15"/>
      <c r="F224" s="51"/>
      <c r="G224" s="15"/>
      <c r="H224" s="17"/>
      <c r="I224" s="22"/>
      <c r="J224" s="20"/>
      <c r="K224" s="42"/>
      <c r="L224" s="41"/>
      <c r="M224" s="19"/>
    </row>
    <row r="225" spans="1:14" x14ac:dyDescent="0.25">
      <c r="A225" s="22" t="s">
        <v>255</v>
      </c>
      <c r="B225" s="63" t="s">
        <v>24</v>
      </c>
      <c r="C225" s="15"/>
      <c r="D225" s="15"/>
      <c r="E225" s="15"/>
      <c r="F225" s="22"/>
      <c r="G225" s="17"/>
      <c r="H225" s="17"/>
      <c r="I225" s="22"/>
      <c r="J225" s="20"/>
      <c r="K225" s="42"/>
      <c r="L225" s="41"/>
      <c r="M225" s="19"/>
    </row>
    <row r="226" spans="1:14" x14ac:dyDescent="0.25">
      <c r="A226" s="22" t="s">
        <v>256</v>
      </c>
      <c r="B226" s="15" t="s">
        <v>88</v>
      </c>
      <c r="C226" s="15"/>
      <c r="D226" s="15"/>
      <c r="E226" s="15"/>
      <c r="F226" s="22">
        <v>20.8</v>
      </c>
      <c r="G226" s="17" t="s">
        <v>15</v>
      </c>
      <c r="H226" s="17"/>
      <c r="I226" s="22">
        <f>H226*0.25+H226</f>
        <v>0</v>
      </c>
      <c r="J226" s="20">
        <f>F226*I226</f>
        <v>0</v>
      </c>
      <c r="K226" s="42">
        <f>J226*0.7</f>
        <v>0</v>
      </c>
      <c r="L226" s="41">
        <f>J226-K226</f>
        <v>0</v>
      </c>
      <c r="M226" s="19"/>
    </row>
    <row r="227" spans="1:14" x14ac:dyDescent="0.25">
      <c r="A227" s="22" t="s">
        <v>257</v>
      </c>
      <c r="B227" s="15" t="s">
        <v>18</v>
      </c>
      <c r="C227" s="15"/>
      <c r="D227" s="15"/>
      <c r="E227" s="15"/>
      <c r="F227" s="22">
        <v>16.55</v>
      </c>
      <c r="G227" s="17" t="s">
        <v>19</v>
      </c>
      <c r="H227" s="17"/>
      <c r="I227" s="22">
        <f>H227*0.25+H227</f>
        <v>0</v>
      </c>
      <c r="J227" s="20">
        <f>F227*I227</f>
        <v>0</v>
      </c>
      <c r="K227" s="42">
        <f>J227*0.7</f>
        <v>0</v>
      </c>
      <c r="L227" s="41">
        <f>J227-K227</f>
        <v>0</v>
      </c>
      <c r="M227" s="19"/>
    </row>
    <row r="228" spans="1:14" x14ac:dyDescent="0.25">
      <c r="A228" s="22"/>
      <c r="B228" s="15" t="s">
        <v>20</v>
      </c>
      <c r="C228" s="15"/>
      <c r="D228" s="15"/>
      <c r="E228" s="15"/>
      <c r="F228" s="22"/>
      <c r="G228" s="17"/>
      <c r="H228" s="17"/>
      <c r="I228" s="22"/>
      <c r="J228" s="20"/>
      <c r="K228" s="42"/>
      <c r="L228" s="41"/>
      <c r="M228" s="19"/>
    </row>
    <row r="229" spans="1:14" x14ac:dyDescent="0.25">
      <c r="A229" s="22" t="s">
        <v>258</v>
      </c>
      <c r="B229" s="15" t="s">
        <v>18</v>
      </c>
      <c r="C229" s="15"/>
      <c r="D229" s="15"/>
      <c r="E229" s="15"/>
      <c r="F229" s="22">
        <v>92.44</v>
      </c>
      <c r="G229" s="17" t="s">
        <v>19</v>
      </c>
      <c r="H229" s="17"/>
      <c r="I229" s="22">
        <f>H229*0.25+H229</f>
        <v>0</v>
      </c>
      <c r="J229" s="20">
        <f>F229*I229</f>
        <v>0</v>
      </c>
      <c r="K229" s="42">
        <f>J229*0.7</f>
        <v>0</v>
      </c>
      <c r="L229" s="41">
        <f>J229-K229</f>
        <v>0</v>
      </c>
      <c r="M229" s="19"/>
    </row>
    <row r="230" spans="1:14" x14ac:dyDescent="0.25">
      <c r="A230" s="22"/>
      <c r="B230" s="15" t="s">
        <v>114</v>
      </c>
      <c r="C230" s="15"/>
      <c r="D230" s="15"/>
      <c r="E230" s="15"/>
      <c r="F230" s="22"/>
      <c r="G230" s="17"/>
      <c r="H230" s="17"/>
      <c r="I230" s="22"/>
      <c r="J230" s="20"/>
      <c r="K230" s="42"/>
      <c r="L230" s="41"/>
      <c r="M230" s="19"/>
    </row>
    <row r="231" spans="1:14" x14ac:dyDescent="0.25">
      <c r="A231" s="22" t="s">
        <v>259</v>
      </c>
      <c r="B231" s="15" t="s">
        <v>104</v>
      </c>
      <c r="C231" s="15"/>
      <c r="D231" s="15"/>
      <c r="E231" s="15"/>
      <c r="F231" s="22">
        <v>1.1100000000000001</v>
      </c>
      <c r="G231" s="17" t="s">
        <v>16</v>
      </c>
      <c r="H231" s="17"/>
      <c r="I231" s="22">
        <f>H231*0.25+H231</f>
        <v>0</v>
      </c>
      <c r="J231" s="20">
        <f>F231*I231</f>
        <v>0</v>
      </c>
      <c r="K231" s="42">
        <f>J231*0.7</f>
        <v>0</v>
      </c>
      <c r="L231" s="41">
        <f>J231-K231</f>
        <v>0</v>
      </c>
      <c r="M231" s="19"/>
    </row>
    <row r="232" spans="1:14" x14ac:dyDescent="0.25">
      <c r="A232" s="22"/>
      <c r="B232" s="15" t="s">
        <v>93</v>
      </c>
      <c r="C232" s="15"/>
      <c r="D232" s="15"/>
      <c r="E232" s="15"/>
      <c r="F232" s="22"/>
      <c r="G232" s="17"/>
      <c r="H232" s="17"/>
      <c r="I232" s="22"/>
      <c r="J232" s="20"/>
      <c r="K232" s="42"/>
      <c r="L232" s="41"/>
      <c r="M232" s="19"/>
    </row>
    <row r="233" spans="1:14" x14ac:dyDescent="0.25">
      <c r="A233" s="24" t="s">
        <v>260</v>
      </c>
      <c r="B233" s="15" t="s">
        <v>402</v>
      </c>
      <c r="C233" s="15"/>
      <c r="D233" s="15"/>
      <c r="E233" s="12"/>
      <c r="F233" s="24">
        <v>9</v>
      </c>
      <c r="G233" s="17" t="s">
        <v>15</v>
      </c>
      <c r="H233" s="17"/>
      <c r="I233" s="22">
        <f>H233*0.25+H233</f>
        <v>0</v>
      </c>
      <c r="J233" s="20">
        <f>F233*I233</f>
        <v>0</v>
      </c>
      <c r="K233" s="42">
        <f>J233*0.7</f>
        <v>0</v>
      </c>
      <c r="L233" s="41">
        <f>J233-K233</f>
        <v>0</v>
      </c>
      <c r="M233" s="19"/>
    </row>
    <row r="234" spans="1:14" x14ac:dyDescent="0.25">
      <c r="A234" s="23"/>
      <c r="B234" s="15" t="s">
        <v>27</v>
      </c>
      <c r="C234" s="15"/>
      <c r="D234" s="15"/>
      <c r="E234" s="12"/>
      <c r="F234" s="23"/>
      <c r="G234" s="17"/>
      <c r="H234" s="17"/>
      <c r="I234" s="22"/>
      <c r="J234" s="20"/>
      <c r="K234" s="42"/>
      <c r="L234" s="41"/>
      <c r="M234" s="19"/>
    </row>
    <row r="235" spans="1:14" x14ac:dyDescent="0.25">
      <c r="A235" s="23"/>
      <c r="B235" s="15"/>
      <c r="C235" s="15"/>
      <c r="D235" s="15"/>
      <c r="E235" s="12"/>
      <c r="F235" s="23"/>
      <c r="G235" s="17"/>
      <c r="H235" s="17"/>
      <c r="I235" s="22"/>
      <c r="J235" s="20"/>
      <c r="K235" s="42"/>
      <c r="L235" s="41"/>
      <c r="M235" s="19"/>
    </row>
    <row r="236" spans="1:14" x14ac:dyDescent="0.25">
      <c r="A236" s="23"/>
      <c r="B236" s="15"/>
      <c r="C236" s="15"/>
      <c r="D236" s="15"/>
      <c r="E236" s="12" t="s">
        <v>83</v>
      </c>
      <c r="F236" s="23"/>
      <c r="G236" s="17"/>
      <c r="H236" s="17"/>
      <c r="I236" s="22"/>
      <c r="J236" s="21">
        <f>SUM(J226:J233)</f>
        <v>0</v>
      </c>
      <c r="K236" s="44">
        <f>SUM(K226:K233)</f>
        <v>0</v>
      </c>
      <c r="L236" s="43">
        <f>SUM(L226:L233)</f>
        <v>0</v>
      </c>
      <c r="M236" s="19"/>
      <c r="N236" s="45"/>
    </row>
    <row r="237" spans="1:14" x14ac:dyDescent="0.25">
      <c r="A237" s="51"/>
      <c r="B237" s="15"/>
      <c r="C237" s="15"/>
      <c r="D237" s="15"/>
      <c r="E237" s="15"/>
      <c r="F237" s="51"/>
      <c r="G237" s="15"/>
      <c r="H237" s="17"/>
      <c r="I237" s="22"/>
      <c r="J237" s="20"/>
      <c r="K237" s="42"/>
      <c r="L237" s="41"/>
      <c r="M237" s="19"/>
    </row>
    <row r="238" spans="1:14" x14ac:dyDescent="0.25">
      <c r="A238" s="22" t="s">
        <v>261</v>
      </c>
      <c r="B238" s="63" t="s">
        <v>28</v>
      </c>
      <c r="C238" s="12"/>
      <c r="D238" s="12"/>
      <c r="E238" s="15"/>
      <c r="F238" s="22"/>
      <c r="G238" s="17"/>
      <c r="H238" s="17"/>
      <c r="I238" s="22"/>
      <c r="J238" s="20"/>
      <c r="K238" s="42"/>
      <c r="L238" s="41"/>
      <c r="M238" s="19"/>
    </row>
    <row r="239" spans="1:14" x14ac:dyDescent="0.25">
      <c r="A239" s="22" t="s">
        <v>262</v>
      </c>
      <c r="B239" s="11" t="s">
        <v>148</v>
      </c>
      <c r="C239" s="12"/>
      <c r="D239" s="12"/>
      <c r="E239" s="15"/>
      <c r="F239" s="22">
        <v>23</v>
      </c>
      <c r="G239" s="17" t="s">
        <v>15</v>
      </c>
      <c r="H239" s="17"/>
      <c r="I239" s="22">
        <f>H239*0.25+H239</f>
        <v>0</v>
      </c>
      <c r="J239" s="20">
        <f>F239*I239</f>
        <v>0</v>
      </c>
      <c r="K239" s="42">
        <f>J239*0.7</f>
        <v>0</v>
      </c>
      <c r="L239" s="41">
        <f>J239-K239</f>
        <v>0</v>
      </c>
      <c r="M239" s="19"/>
    </row>
    <row r="240" spans="1:14" x14ac:dyDescent="0.25">
      <c r="A240" s="22"/>
      <c r="B240" s="11" t="s">
        <v>149</v>
      </c>
      <c r="C240" s="11"/>
      <c r="D240" s="11"/>
      <c r="E240" s="11"/>
      <c r="F240" s="22"/>
      <c r="G240" s="17"/>
      <c r="H240" s="17"/>
      <c r="I240" s="22"/>
      <c r="J240" s="20"/>
      <c r="K240" s="42"/>
      <c r="L240" s="41"/>
      <c r="M240" s="19"/>
    </row>
    <row r="241" spans="1:17" x14ac:dyDescent="0.25">
      <c r="A241" s="22" t="s">
        <v>263</v>
      </c>
      <c r="B241" s="11" t="s">
        <v>29</v>
      </c>
      <c r="C241" s="12"/>
      <c r="D241" s="12"/>
      <c r="E241" s="15"/>
      <c r="F241" s="22">
        <v>6</v>
      </c>
      <c r="G241" s="17" t="s">
        <v>30</v>
      </c>
      <c r="H241" s="17"/>
      <c r="I241" s="22">
        <f>H241*0.25+H241</f>
        <v>0</v>
      </c>
      <c r="J241" s="20">
        <f>F241*I241</f>
        <v>0</v>
      </c>
      <c r="K241" s="42">
        <f>J241*0.7</f>
        <v>0</v>
      </c>
      <c r="L241" s="41">
        <f>J241-K241</f>
        <v>0</v>
      </c>
      <c r="M241" s="19"/>
    </row>
    <row r="242" spans="1:17" x14ac:dyDescent="0.25">
      <c r="A242" s="22"/>
      <c r="B242" s="11" t="s">
        <v>130</v>
      </c>
      <c r="C242" s="11"/>
      <c r="D242" s="11"/>
      <c r="E242" s="11"/>
      <c r="F242" s="22"/>
      <c r="G242" s="17"/>
      <c r="H242" s="17"/>
      <c r="I242" s="22"/>
      <c r="J242" s="20"/>
      <c r="K242" s="42"/>
      <c r="L242" s="41"/>
      <c r="M242" s="19"/>
    </row>
    <row r="243" spans="1:17" x14ac:dyDescent="0.25">
      <c r="A243" s="51" t="s">
        <v>264</v>
      </c>
      <c r="B243" s="15" t="s">
        <v>131</v>
      </c>
      <c r="C243" s="15"/>
      <c r="D243" s="15"/>
      <c r="E243" s="15"/>
      <c r="F243" s="51">
        <v>23</v>
      </c>
      <c r="G243" s="17" t="s">
        <v>15</v>
      </c>
      <c r="H243" s="17"/>
      <c r="I243" s="22">
        <f>H243*0.25+H243</f>
        <v>0</v>
      </c>
      <c r="J243" s="20">
        <f>F243*I243</f>
        <v>0</v>
      </c>
      <c r="K243" s="42">
        <f>J243*0.7</f>
        <v>0</v>
      </c>
      <c r="L243" s="41">
        <f>J243-K243</f>
        <v>0</v>
      </c>
      <c r="M243" s="19"/>
    </row>
    <row r="244" spans="1:17" x14ac:dyDescent="0.25">
      <c r="A244" s="22"/>
      <c r="B244" s="15" t="s">
        <v>150</v>
      </c>
      <c r="C244" s="15"/>
      <c r="D244" s="15"/>
      <c r="E244" s="15"/>
      <c r="F244" s="22"/>
      <c r="G244" s="17"/>
      <c r="H244" s="17"/>
      <c r="I244" s="22"/>
      <c r="J244" s="20"/>
      <c r="K244" s="42"/>
      <c r="L244" s="41"/>
      <c r="M244" s="19"/>
    </row>
    <row r="245" spans="1:17" x14ac:dyDescent="0.25">
      <c r="A245" s="22" t="s">
        <v>265</v>
      </c>
      <c r="B245" s="15" t="s">
        <v>115</v>
      </c>
      <c r="C245" s="15"/>
      <c r="D245" s="15"/>
      <c r="E245" s="15"/>
      <c r="F245" s="22">
        <v>14</v>
      </c>
      <c r="G245" s="17" t="s">
        <v>15</v>
      </c>
      <c r="H245" s="17"/>
      <c r="I245" s="22">
        <f>H245*0.25+H245</f>
        <v>0</v>
      </c>
      <c r="J245" s="20">
        <f>F245*I245</f>
        <v>0</v>
      </c>
      <c r="K245" s="42">
        <f>J245*0.7</f>
        <v>0</v>
      </c>
      <c r="L245" s="41">
        <f>J245-K245</f>
        <v>0</v>
      </c>
      <c r="M245" s="19"/>
    </row>
    <row r="246" spans="1:17" x14ac:dyDescent="0.25">
      <c r="A246" s="22"/>
      <c r="B246" s="15"/>
      <c r="C246" s="15"/>
      <c r="D246" s="15"/>
      <c r="E246" s="15"/>
      <c r="F246" s="22"/>
      <c r="G246" s="17"/>
      <c r="H246" s="17"/>
      <c r="I246" s="22"/>
      <c r="J246" s="20"/>
      <c r="K246" s="42"/>
      <c r="L246" s="41"/>
      <c r="M246" s="19"/>
    </row>
    <row r="247" spans="1:17" x14ac:dyDescent="0.25">
      <c r="A247" s="51"/>
      <c r="B247" s="15"/>
      <c r="C247" s="15"/>
      <c r="D247" s="15"/>
      <c r="E247" s="12" t="s">
        <v>83</v>
      </c>
      <c r="F247" s="51"/>
      <c r="G247" s="15"/>
      <c r="H247" s="17"/>
      <c r="I247" s="22"/>
      <c r="J247" s="21">
        <f>SUM(J239:J245)</f>
        <v>0</v>
      </c>
      <c r="K247" s="44">
        <f>SUM(K239:K245)</f>
        <v>0</v>
      </c>
      <c r="L247" s="43">
        <f>SUM(L239:L245)</f>
        <v>0</v>
      </c>
      <c r="M247" s="19"/>
      <c r="N247" s="45"/>
    </row>
    <row r="248" spans="1:17" x14ac:dyDescent="0.25">
      <c r="A248" s="51"/>
      <c r="B248" s="15"/>
      <c r="C248" s="15"/>
      <c r="D248" s="15"/>
      <c r="E248" s="15"/>
      <c r="F248" s="51"/>
      <c r="G248" s="15"/>
      <c r="H248" s="17"/>
      <c r="I248" s="22"/>
      <c r="J248" s="20"/>
      <c r="K248" s="42"/>
      <c r="L248" s="41"/>
      <c r="M248" s="19"/>
      <c r="O248" s="16"/>
      <c r="P248" s="16"/>
      <c r="Q248" s="16"/>
    </row>
    <row r="249" spans="1:17" x14ac:dyDescent="0.25">
      <c r="A249" s="51"/>
      <c r="B249" s="15"/>
      <c r="C249" s="15"/>
      <c r="D249" s="15"/>
      <c r="E249" s="15"/>
      <c r="F249" s="51"/>
      <c r="G249" s="15"/>
      <c r="H249" s="17"/>
      <c r="I249" s="22"/>
      <c r="J249" s="20"/>
      <c r="K249" s="42"/>
      <c r="L249" s="41"/>
      <c r="M249" s="19"/>
    </row>
    <row r="250" spans="1:17" x14ac:dyDescent="0.25">
      <c r="A250" s="51" t="s">
        <v>266</v>
      </c>
      <c r="B250" s="63" t="s">
        <v>48</v>
      </c>
      <c r="C250" s="12"/>
      <c r="D250" s="12"/>
      <c r="E250" s="15"/>
      <c r="F250" s="51"/>
      <c r="G250" s="15"/>
      <c r="H250" s="17"/>
      <c r="I250" s="22"/>
      <c r="J250" s="20"/>
      <c r="K250" s="42"/>
      <c r="L250" s="41"/>
      <c r="M250" s="19"/>
    </row>
    <row r="251" spans="1:17" x14ac:dyDescent="0.25">
      <c r="A251" s="22" t="s">
        <v>267</v>
      </c>
      <c r="B251" s="15" t="s">
        <v>49</v>
      </c>
      <c r="C251" s="15"/>
      <c r="D251" s="15"/>
      <c r="E251" s="15"/>
      <c r="F251" s="22">
        <v>3</v>
      </c>
      <c r="G251" s="17" t="s">
        <v>30</v>
      </c>
      <c r="H251" s="17"/>
      <c r="I251" s="22">
        <f>H251*0.25+H251</f>
        <v>0</v>
      </c>
      <c r="J251" s="20">
        <f>F251*I251</f>
        <v>0</v>
      </c>
      <c r="K251" s="42">
        <f>J251*0.7</f>
        <v>0</v>
      </c>
      <c r="L251" s="41">
        <f>J251-K251</f>
        <v>0</v>
      </c>
      <c r="M251" s="19"/>
    </row>
    <row r="252" spans="1:17" x14ac:dyDescent="0.25">
      <c r="A252" s="22"/>
      <c r="B252" s="15" t="s">
        <v>50</v>
      </c>
      <c r="C252" s="15"/>
      <c r="D252" s="15"/>
      <c r="E252" s="15"/>
      <c r="F252" s="22"/>
      <c r="G252" s="17"/>
      <c r="H252" s="17"/>
      <c r="I252" s="22"/>
      <c r="J252" s="20"/>
      <c r="K252" s="42"/>
      <c r="L252" s="41"/>
      <c r="M252" s="19"/>
    </row>
    <row r="253" spans="1:17" x14ac:dyDescent="0.25">
      <c r="A253" s="22" t="s">
        <v>269</v>
      </c>
      <c r="B253" s="15" t="s">
        <v>51</v>
      </c>
      <c r="C253" s="15"/>
      <c r="D253" s="15"/>
      <c r="E253" s="15"/>
      <c r="F253" s="22">
        <v>1</v>
      </c>
      <c r="G253" s="17" t="s">
        <v>30</v>
      </c>
      <c r="H253" s="17"/>
      <c r="I253" s="22">
        <f>H253*0.25+H253</f>
        <v>0</v>
      </c>
      <c r="J253" s="20">
        <f>F253*I253</f>
        <v>0</v>
      </c>
      <c r="K253" s="42">
        <f>J253*0.7</f>
        <v>0</v>
      </c>
      <c r="L253" s="41">
        <f>J253-K253</f>
        <v>0</v>
      </c>
      <c r="M253" s="19"/>
    </row>
    <row r="254" spans="1:17" x14ac:dyDescent="0.25">
      <c r="A254" s="22"/>
      <c r="B254" s="15" t="s">
        <v>52</v>
      </c>
      <c r="C254" s="15"/>
      <c r="D254" s="15"/>
      <c r="E254" s="15"/>
      <c r="F254" s="22"/>
      <c r="G254" s="17"/>
      <c r="H254" s="17"/>
      <c r="I254" s="22"/>
      <c r="J254" s="20"/>
      <c r="K254" s="42"/>
      <c r="L254" s="41"/>
      <c r="M254" s="19"/>
    </row>
    <row r="255" spans="1:17" x14ac:dyDescent="0.25">
      <c r="A255" s="22"/>
      <c r="B255" s="15" t="s">
        <v>53</v>
      </c>
      <c r="C255" s="15"/>
      <c r="D255" s="15"/>
      <c r="E255" s="15"/>
      <c r="F255" s="22"/>
      <c r="G255" s="17"/>
      <c r="H255" s="17"/>
      <c r="I255" s="22"/>
      <c r="J255" s="20"/>
      <c r="K255" s="42"/>
      <c r="L255" s="41"/>
      <c r="M255" s="19"/>
    </row>
    <row r="256" spans="1:17" x14ac:dyDescent="0.25">
      <c r="A256" s="22"/>
      <c r="B256" s="15" t="s">
        <v>54</v>
      </c>
      <c r="C256" s="15"/>
      <c r="D256" s="15"/>
      <c r="E256" s="15"/>
      <c r="F256" s="22"/>
      <c r="G256" s="17"/>
      <c r="H256" s="17"/>
      <c r="I256" s="22"/>
      <c r="J256" s="20"/>
      <c r="K256" s="42"/>
      <c r="L256" s="41"/>
      <c r="M256" s="19"/>
    </row>
    <row r="257" spans="1:13" x14ac:dyDescent="0.25">
      <c r="A257" s="22" t="s">
        <v>268</v>
      </c>
      <c r="B257" s="15" t="s">
        <v>55</v>
      </c>
      <c r="C257" s="15"/>
      <c r="D257" s="15"/>
      <c r="E257" s="15"/>
      <c r="F257" s="22">
        <v>1</v>
      </c>
      <c r="G257" s="17" t="s">
        <v>30</v>
      </c>
      <c r="H257" s="17"/>
      <c r="I257" s="22">
        <f>H257*0.25+H257</f>
        <v>0</v>
      </c>
      <c r="J257" s="20">
        <f>F257*I257</f>
        <v>0</v>
      </c>
      <c r="K257" s="42">
        <f>J257*0.7</f>
        <v>0</v>
      </c>
      <c r="L257" s="41">
        <f>J257-K257</f>
        <v>0</v>
      </c>
      <c r="M257" s="19"/>
    </row>
    <row r="258" spans="1:13" x14ac:dyDescent="0.25">
      <c r="A258" s="22"/>
      <c r="B258" s="15" t="s">
        <v>56</v>
      </c>
      <c r="C258" s="15"/>
      <c r="D258" s="15"/>
      <c r="E258" s="15"/>
      <c r="F258" s="22"/>
      <c r="G258" s="17"/>
      <c r="H258" s="17"/>
      <c r="I258" s="22"/>
      <c r="J258" s="20"/>
      <c r="K258" s="42"/>
      <c r="L258" s="41"/>
      <c r="M258" s="19"/>
    </row>
    <row r="259" spans="1:13" x14ac:dyDescent="0.25">
      <c r="A259" s="22" t="s">
        <v>270</v>
      </c>
      <c r="B259" s="15" t="s">
        <v>173</v>
      </c>
      <c r="C259" s="15"/>
      <c r="D259" s="15"/>
      <c r="E259" s="15"/>
      <c r="F259" s="22">
        <v>1</v>
      </c>
      <c r="G259" s="17" t="s">
        <v>30</v>
      </c>
      <c r="H259" s="17"/>
      <c r="I259" s="22">
        <f>H259*0.25+H259</f>
        <v>0</v>
      </c>
      <c r="J259" s="20">
        <f>F259*I259</f>
        <v>0</v>
      </c>
      <c r="K259" s="42">
        <f>J259*0.7</f>
        <v>0</v>
      </c>
      <c r="L259" s="41">
        <f>J259-K259</f>
        <v>0</v>
      </c>
      <c r="M259" s="19"/>
    </row>
    <row r="260" spans="1:13" x14ac:dyDescent="0.25">
      <c r="A260" s="22"/>
      <c r="B260" s="15" t="s">
        <v>58</v>
      </c>
      <c r="C260" s="15"/>
      <c r="D260" s="15"/>
      <c r="E260" s="15"/>
      <c r="F260" s="22"/>
      <c r="G260" s="17"/>
      <c r="H260" s="17"/>
      <c r="I260" s="22"/>
      <c r="J260" s="20"/>
      <c r="K260" s="42"/>
      <c r="L260" s="41"/>
      <c r="M260" s="19"/>
    </row>
    <row r="261" spans="1:13" x14ac:dyDescent="0.25">
      <c r="A261" s="22"/>
      <c r="B261" s="15" t="s">
        <v>59</v>
      </c>
      <c r="C261" s="15"/>
      <c r="D261" s="15"/>
      <c r="E261" s="15"/>
      <c r="F261" s="22"/>
      <c r="G261" s="17"/>
      <c r="H261" s="17"/>
      <c r="I261" s="22"/>
      <c r="J261" s="20"/>
      <c r="K261" s="42"/>
      <c r="L261" s="41"/>
      <c r="M261" s="19"/>
    </row>
    <row r="262" spans="1:13" x14ac:dyDescent="0.25">
      <c r="A262" s="22" t="s">
        <v>271</v>
      </c>
      <c r="B262" s="15" t="s">
        <v>60</v>
      </c>
      <c r="C262" s="15"/>
      <c r="D262" s="15"/>
      <c r="E262" s="15"/>
      <c r="F262" s="22">
        <v>1</v>
      </c>
      <c r="G262" s="17" t="s">
        <v>30</v>
      </c>
      <c r="H262" s="17"/>
      <c r="I262" s="22">
        <f>H262*0.25+H262</f>
        <v>0</v>
      </c>
      <c r="J262" s="20">
        <f>F262*I262</f>
        <v>0</v>
      </c>
      <c r="K262" s="42">
        <f>J262*0.7</f>
        <v>0</v>
      </c>
      <c r="L262" s="41">
        <f>J262-K262</f>
        <v>0</v>
      </c>
      <c r="M262" s="19"/>
    </row>
    <row r="263" spans="1:13" x14ac:dyDescent="0.25">
      <c r="A263" s="22"/>
      <c r="B263" s="15" t="s">
        <v>58</v>
      </c>
      <c r="C263" s="15"/>
      <c r="D263" s="15"/>
      <c r="E263" s="15"/>
      <c r="F263" s="22"/>
      <c r="G263" s="17"/>
      <c r="H263" s="17"/>
      <c r="I263" s="22"/>
      <c r="J263" s="20"/>
      <c r="K263" s="42"/>
      <c r="L263" s="41"/>
      <c r="M263" s="19"/>
    </row>
    <row r="264" spans="1:13" x14ac:dyDescent="0.25">
      <c r="A264" s="22"/>
      <c r="B264" s="15" t="s">
        <v>59</v>
      </c>
      <c r="C264" s="15"/>
      <c r="D264" s="15"/>
      <c r="E264" s="15"/>
      <c r="F264" s="22"/>
      <c r="G264" s="17"/>
      <c r="H264" s="17"/>
      <c r="I264" s="22"/>
      <c r="J264" s="20"/>
      <c r="K264" s="42"/>
      <c r="L264" s="41"/>
      <c r="M264" s="19"/>
    </row>
    <row r="265" spans="1:13" x14ac:dyDescent="0.25">
      <c r="A265" s="22" t="s">
        <v>272</v>
      </c>
      <c r="B265" s="15" t="s">
        <v>61</v>
      </c>
      <c r="C265" s="15"/>
      <c r="D265" s="15"/>
      <c r="E265" s="15"/>
      <c r="F265" s="22">
        <v>1</v>
      </c>
      <c r="G265" s="17" t="s">
        <v>30</v>
      </c>
      <c r="H265" s="17"/>
      <c r="I265" s="22">
        <f>H265*0.25+H265</f>
        <v>0</v>
      </c>
      <c r="J265" s="20">
        <f>F265*I265</f>
        <v>0</v>
      </c>
      <c r="K265" s="42">
        <f>J265*0.7</f>
        <v>0</v>
      </c>
      <c r="L265" s="41">
        <f>J265-K265</f>
        <v>0</v>
      </c>
      <c r="M265" s="19"/>
    </row>
    <row r="266" spans="1:13" x14ac:dyDescent="0.25">
      <c r="A266" s="22"/>
      <c r="B266" s="15" t="s">
        <v>62</v>
      </c>
      <c r="C266" s="15"/>
      <c r="D266" s="15"/>
      <c r="E266" s="15"/>
      <c r="F266" s="22"/>
      <c r="G266" s="17"/>
      <c r="H266" s="17"/>
      <c r="I266" s="22"/>
      <c r="J266" s="20"/>
      <c r="K266" s="42"/>
      <c r="L266" s="41"/>
      <c r="M266" s="19"/>
    </row>
    <row r="267" spans="1:13" x14ac:dyDescent="0.25">
      <c r="A267" s="22"/>
      <c r="B267" s="15" t="s">
        <v>63</v>
      </c>
      <c r="C267" s="15"/>
      <c r="D267" s="15"/>
      <c r="E267" s="15"/>
      <c r="F267" s="22"/>
      <c r="G267" s="17"/>
      <c r="H267" s="17"/>
      <c r="I267" s="22"/>
      <c r="J267" s="20"/>
      <c r="K267" s="42"/>
      <c r="L267" s="41"/>
      <c r="M267" s="19"/>
    </row>
    <row r="268" spans="1:13" x14ac:dyDescent="0.25">
      <c r="A268" s="22"/>
      <c r="B268" s="15" t="s">
        <v>64</v>
      </c>
      <c r="C268" s="15"/>
      <c r="D268" s="15"/>
      <c r="E268" s="15"/>
      <c r="F268" s="22"/>
      <c r="G268" s="17"/>
      <c r="H268" s="17"/>
      <c r="I268" s="22"/>
      <c r="J268" s="20"/>
      <c r="K268" s="42"/>
      <c r="L268" s="41"/>
      <c r="M268" s="19"/>
    </row>
    <row r="269" spans="1:13" x14ac:dyDescent="0.25">
      <c r="A269" s="22" t="s">
        <v>273</v>
      </c>
      <c r="B269" s="15" t="s">
        <v>61</v>
      </c>
      <c r="C269" s="15"/>
      <c r="D269" s="15"/>
      <c r="E269" s="15"/>
      <c r="F269" s="22">
        <v>1</v>
      </c>
      <c r="G269" s="17" t="s">
        <v>30</v>
      </c>
      <c r="H269" s="17"/>
      <c r="I269" s="22">
        <f>H269*0.25+H269</f>
        <v>0</v>
      </c>
      <c r="J269" s="20">
        <f>F269*I269</f>
        <v>0</v>
      </c>
      <c r="K269" s="42">
        <f>J269*0.7</f>
        <v>0</v>
      </c>
      <c r="L269" s="41">
        <f>J269-K269</f>
        <v>0</v>
      </c>
      <c r="M269" s="19"/>
    </row>
    <row r="270" spans="1:13" x14ac:dyDescent="0.25">
      <c r="A270" s="22"/>
      <c r="B270" s="15" t="s">
        <v>65</v>
      </c>
      <c r="C270" s="15"/>
      <c r="D270" s="15"/>
      <c r="E270" s="15"/>
      <c r="F270" s="22"/>
      <c r="G270" s="17"/>
      <c r="H270" s="17"/>
      <c r="I270" s="22"/>
      <c r="J270" s="20"/>
      <c r="K270" s="42"/>
      <c r="L270" s="41"/>
      <c r="M270" s="19"/>
    </row>
    <row r="271" spans="1:13" x14ac:dyDescent="0.25">
      <c r="A271" s="22"/>
      <c r="B271" s="15" t="s">
        <v>66</v>
      </c>
      <c r="C271" s="15"/>
      <c r="D271" s="15"/>
      <c r="E271" s="15"/>
      <c r="F271" s="22"/>
      <c r="G271" s="17"/>
      <c r="H271" s="17"/>
      <c r="I271" s="22"/>
      <c r="J271" s="20"/>
      <c r="K271" s="42"/>
      <c r="L271" s="41"/>
      <c r="M271" s="19"/>
    </row>
    <row r="272" spans="1:13" x14ac:dyDescent="0.25">
      <c r="A272" s="22"/>
      <c r="B272" s="15" t="s">
        <v>67</v>
      </c>
      <c r="C272" s="15"/>
      <c r="D272" s="15"/>
      <c r="E272" s="15"/>
      <c r="F272" s="22"/>
      <c r="G272" s="17"/>
      <c r="H272" s="17"/>
      <c r="I272" s="22"/>
      <c r="J272" s="20"/>
      <c r="K272" s="42"/>
      <c r="L272" s="41"/>
      <c r="M272" s="19"/>
    </row>
    <row r="273" spans="1:18" x14ac:dyDescent="0.25">
      <c r="A273" s="22" t="s">
        <v>274</v>
      </c>
      <c r="B273" s="15" t="s">
        <v>172</v>
      </c>
      <c r="C273" s="15"/>
      <c r="D273" s="15"/>
      <c r="E273" s="15"/>
      <c r="F273" s="22">
        <v>3</v>
      </c>
      <c r="G273" s="17" t="s">
        <v>30</v>
      </c>
      <c r="H273" s="17"/>
      <c r="I273" s="22">
        <f>H273*0.25+H273</f>
        <v>0</v>
      </c>
      <c r="J273" s="20">
        <f>F273*I273</f>
        <v>0</v>
      </c>
      <c r="K273" s="42">
        <f>J273*0.7</f>
        <v>0</v>
      </c>
      <c r="L273" s="41">
        <f>J273-K273</f>
        <v>0</v>
      </c>
      <c r="M273" s="19"/>
    </row>
    <row r="274" spans="1:18" x14ac:dyDescent="0.25">
      <c r="A274" s="22" t="s">
        <v>275</v>
      </c>
      <c r="B274" s="15" t="s">
        <v>174</v>
      </c>
      <c r="C274" s="15"/>
      <c r="D274" s="15"/>
      <c r="E274" s="15"/>
      <c r="F274" s="22">
        <v>3</v>
      </c>
      <c r="G274" s="17" t="s">
        <v>30</v>
      </c>
      <c r="H274" s="17"/>
      <c r="I274" s="22">
        <f>H274*0.25+H274</f>
        <v>0</v>
      </c>
      <c r="J274" s="20">
        <f>F274*I274</f>
        <v>0</v>
      </c>
      <c r="K274" s="42">
        <f>J274*0.7</f>
        <v>0</v>
      </c>
      <c r="L274" s="41">
        <f>J274-K274</f>
        <v>0</v>
      </c>
      <c r="M274" s="19"/>
    </row>
    <row r="275" spans="1:18" s="13" customFormat="1" x14ac:dyDescent="0.25">
      <c r="A275" s="22"/>
      <c r="B275" s="15"/>
      <c r="C275" s="15"/>
      <c r="D275" s="15"/>
      <c r="E275" s="15"/>
      <c r="F275" s="22"/>
      <c r="G275" s="17"/>
      <c r="H275" s="17"/>
      <c r="I275" s="22"/>
      <c r="J275" s="20"/>
      <c r="K275" s="42"/>
      <c r="L275" s="41"/>
      <c r="M275" s="19"/>
    </row>
    <row r="276" spans="1:18" s="13" customFormat="1" x14ac:dyDescent="0.25">
      <c r="A276" s="22"/>
      <c r="B276" s="15"/>
      <c r="C276" s="15"/>
      <c r="D276" s="15"/>
      <c r="E276" s="12" t="s">
        <v>83</v>
      </c>
      <c r="F276" s="22"/>
      <c r="G276" s="17"/>
      <c r="H276" s="17"/>
      <c r="I276" s="22"/>
      <c r="J276" s="21">
        <f>SUM(J251:J274)</f>
        <v>0</v>
      </c>
      <c r="K276" s="44">
        <f>SUM(K251:K274)</f>
        <v>0</v>
      </c>
      <c r="L276" s="43">
        <f>SUM(L251:L274)</f>
        <v>0</v>
      </c>
      <c r="M276" s="19"/>
      <c r="N276" s="45"/>
    </row>
    <row r="277" spans="1:18" x14ac:dyDescent="0.25">
      <c r="A277" s="51"/>
      <c r="B277" s="15"/>
      <c r="C277" s="15"/>
      <c r="D277" s="15"/>
      <c r="E277" s="15"/>
      <c r="F277" s="51"/>
      <c r="G277" s="15"/>
      <c r="H277" s="17"/>
      <c r="I277" s="22"/>
      <c r="J277" s="20"/>
      <c r="K277" s="42"/>
      <c r="L277" s="41"/>
      <c r="M277" s="19"/>
    </row>
    <row r="278" spans="1:18" x14ac:dyDescent="0.25">
      <c r="A278" s="22" t="s">
        <v>276</v>
      </c>
      <c r="B278" s="63" t="s">
        <v>68</v>
      </c>
      <c r="C278" s="63"/>
      <c r="D278" s="12"/>
      <c r="E278" s="12"/>
      <c r="F278" s="22"/>
      <c r="G278" s="17"/>
      <c r="H278" s="17"/>
      <c r="I278" s="22"/>
      <c r="J278" s="20"/>
      <c r="K278" s="42"/>
      <c r="L278" s="41"/>
      <c r="M278" s="19"/>
    </row>
    <row r="279" spans="1:18" x14ac:dyDescent="0.25">
      <c r="A279" s="22" t="s">
        <v>277</v>
      </c>
      <c r="B279" s="15" t="s">
        <v>132</v>
      </c>
      <c r="C279" s="15"/>
      <c r="D279" s="15"/>
      <c r="E279" s="15"/>
      <c r="F279" s="22">
        <v>6.6</v>
      </c>
      <c r="G279" s="17" t="s">
        <v>15</v>
      </c>
      <c r="H279" s="17"/>
      <c r="I279" s="22">
        <f>H279*0.25+H279</f>
        <v>0</v>
      </c>
      <c r="J279" s="20">
        <f>F279*I279</f>
        <v>0</v>
      </c>
      <c r="K279" s="42">
        <f>J279*0.7</f>
        <v>0</v>
      </c>
      <c r="L279" s="41">
        <f>J279-K279</f>
        <v>0</v>
      </c>
      <c r="M279" s="19"/>
      <c r="O279" s="16"/>
      <c r="Q279" s="16"/>
      <c r="R279" s="16"/>
    </row>
    <row r="280" spans="1:18" x14ac:dyDescent="0.25">
      <c r="A280" s="22"/>
      <c r="B280" s="15" t="s">
        <v>134</v>
      </c>
      <c r="C280" s="15"/>
      <c r="D280" s="15"/>
      <c r="E280" s="15"/>
      <c r="F280" s="22"/>
      <c r="G280" s="17"/>
      <c r="H280" s="17"/>
      <c r="I280" s="22"/>
      <c r="J280" s="20"/>
      <c r="K280" s="42"/>
      <c r="L280" s="41"/>
      <c r="M280" s="19"/>
      <c r="O280" s="16"/>
      <c r="Q280" s="16"/>
      <c r="R280" s="16"/>
    </row>
    <row r="281" spans="1:18" x14ac:dyDescent="0.25">
      <c r="A281" s="22" t="s">
        <v>278</v>
      </c>
      <c r="B281" s="15" t="s">
        <v>132</v>
      </c>
      <c r="C281" s="15"/>
      <c r="D281" s="15"/>
      <c r="E281" s="15"/>
      <c r="F281" s="22">
        <v>3.96</v>
      </c>
      <c r="G281" s="17" t="s">
        <v>15</v>
      </c>
      <c r="H281" s="17"/>
      <c r="I281" s="22">
        <f>H281*0.25+H281</f>
        <v>0</v>
      </c>
      <c r="J281" s="20">
        <f>F281*I281</f>
        <v>0</v>
      </c>
      <c r="K281" s="42">
        <f>J281*0.7</f>
        <v>0</v>
      </c>
      <c r="L281" s="41">
        <f>J281-K281</f>
        <v>0</v>
      </c>
      <c r="M281" s="19"/>
      <c r="O281" s="16"/>
      <c r="Q281" s="16"/>
      <c r="R281" s="16"/>
    </row>
    <row r="282" spans="1:18" x14ac:dyDescent="0.25">
      <c r="A282" s="22"/>
      <c r="B282" s="15" t="s">
        <v>135</v>
      </c>
      <c r="C282" s="15"/>
      <c r="D282" s="15"/>
      <c r="E282" s="15"/>
      <c r="F282" s="22"/>
      <c r="G282" s="17"/>
      <c r="H282" s="17"/>
      <c r="I282" s="22"/>
      <c r="J282" s="20"/>
      <c r="K282" s="42"/>
      <c r="L282" s="41"/>
      <c r="M282" s="19"/>
      <c r="O282" s="16"/>
      <c r="Q282" s="16"/>
      <c r="R282" s="16"/>
    </row>
    <row r="283" spans="1:18" x14ac:dyDescent="0.25">
      <c r="A283" s="22" t="s">
        <v>279</v>
      </c>
      <c r="B283" s="15" t="s">
        <v>132</v>
      </c>
      <c r="C283" s="15"/>
      <c r="D283" s="15"/>
      <c r="E283" s="15"/>
      <c r="F283" s="22">
        <v>0.6</v>
      </c>
      <c r="G283" s="17" t="s">
        <v>15</v>
      </c>
      <c r="H283" s="17"/>
      <c r="I283" s="22">
        <f>H283*0.25+H283</f>
        <v>0</v>
      </c>
      <c r="J283" s="20">
        <f>F283*I283</f>
        <v>0</v>
      </c>
      <c r="K283" s="42">
        <f>J283*0.7</f>
        <v>0</v>
      </c>
      <c r="L283" s="41">
        <f>J283-K283</f>
        <v>0</v>
      </c>
      <c r="M283" s="19"/>
      <c r="O283" s="16"/>
      <c r="Q283" s="16"/>
      <c r="R283" s="16"/>
    </row>
    <row r="284" spans="1:18" s="13" customFormat="1" x14ac:dyDescent="0.25">
      <c r="A284" s="22"/>
      <c r="B284" s="15" t="s">
        <v>133</v>
      </c>
      <c r="C284" s="15"/>
      <c r="D284" s="15"/>
      <c r="E284" s="15"/>
      <c r="F284" s="22"/>
      <c r="G284" s="17"/>
      <c r="H284" s="17"/>
      <c r="I284" s="22"/>
      <c r="J284" s="20"/>
      <c r="K284" s="42"/>
      <c r="L284" s="41"/>
      <c r="M284" s="19"/>
      <c r="O284" s="16"/>
      <c r="Q284" s="16"/>
      <c r="R284" s="16"/>
    </row>
    <row r="285" spans="1:18" x14ac:dyDescent="0.25">
      <c r="A285" s="22" t="s">
        <v>280</v>
      </c>
      <c r="B285" s="15" t="s">
        <v>144</v>
      </c>
      <c r="C285" s="15"/>
      <c r="D285" s="15"/>
      <c r="E285" s="15"/>
      <c r="F285" s="22">
        <v>1</v>
      </c>
      <c r="G285" s="17" t="s">
        <v>30</v>
      </c>
      <c r="H285" s="17"/>
      <c r="I285" s="22">
        <f>H285*0.25+H285</f>
        <v>0</v>
      </c>
      <c r="J285" s="20">
        <f>F285*I285</f>
        <v>0</v>
      </c>
      <c r="K285" s="42">
        <f>J285*0.7</f>
        <v>0</v>
      </c>
      <c r="L285" s="41">
        <f>J285-K285</f>
        <v>0</v>
      </c>
      <c r="M285" s="19"/>
      <c r="O285" s="16"/>
      <c r="Q285" s="16"/>
      <c r="R285" s="16"/>
    </row>
    <row r="286" spans="1:18" s="13" customFormat="1" x14ac:dyDescent="0.25">
      <c r="A286" s="22"/>
      <c r="B286" s="15"/>
      <c r="C286" s="15"/>
      <c r="D286" s="15"/>
      <c r="E286" s="15"/>
      <c r="F286" s="22"/>
      <c r="G286" s="17"/>
      <c r="H286" s="17"/>
      <c r="I286" s="22"/>
      <c r="J286" s="20"/>
      <c r="K286" s="42"/>
      <c r="L286" s="41"/>
      <c r="M286" s="19"/>
      <c r="O286" s="16"/>
      <c r="Q286" s="16"/>
      <c r="R286" s="16"/>
    </row>
    <row r="287" spans="1:18" x14ac:dyDescent="0.25">
      <c r="A287" s="51"/>
      <c r="B287" s="15"/>
      <c r="C287" s="15"/>
      <c r="D287" s="15"/>
      <c r="E287" s="12" t="s">
        <v>83</v>
      </c>
      <c r="F287" s="51"/>
      <c r="G287" s="15"/>
      <c r="H287" s="17"/>
      <c r="I287" s="22"/>
      <c r="J287" s="21">
        <f>SUM(J279:J285)</f>
        <v>0</v>
      </c>
      <c r="K287" s="44">
        <f>SUM(K279:K285)</f>
        <v>0</v>
      </c>
      <c r="L287" s="43">
        <f>SUM(L279:L285)</f>
        <v>0</v>
      </c>
      <c r="M287" s="19"/>
      <c r="N287" s="45"/>
    </row>
    <row r="288" spans="1:18" x14ac:dyDescent="0.25">
      <c r="A288" s="51"/>
      <c r="B288" s="15"/>
      <c r="C288" s="15"/>
      <c r="D288" s="15"/>
      <c r="E288" s="15"/>
      <c r="F288" s="51"/>
      <c r="G288" s="15"/>
      <c r="H288" s="17"/>
      <c r="I288" s="22"/>
      <c r="J288" s="20"/>
      <c r="K288" s="42"/>
      <c r="L288" s="41"/>
      <c r="M288" s="19"/>
    </row>
    <row r="289" spans="1:14" x14ac:dyDescent="0.25">
      <c r="A289" s="22" t="s">
        <v>281</v>
      </c>
      <c r="B289" s="63" t="s">
        <v>72</v>
      </c>
      <c r="C289" s="11"/>
      <c r="D289" s="11"/>
      <c r="E289" s="11"/>
      <c r="F289" s="22"/>
      <c r="G289" s="17"/>
      <c r="H289" s="17"/>
      <c r="I289" s="22"/>
      <c r="J289" s="20"/>
      <c r="K289" s="42"/>
      <c r="L289" s="41"/>
      <c r="M289" s="19"/>
    </row>
    <row r="290" spans="1:14" x14ac:dyDescent="0.25">
      <c r="A290" s="22" t="s">
        <v>282</v>
      </c>
      <c r="B290" s="11" t="s">
        <v>73</v>
      </c>
      <c r="C290" s="11"/>
      <c r="D290" s="11"/>
      <c r="E290" s="11"/>
      <c r="F290" s="22">
        <v>1.8</v>
      </c>
      <c r="G290" s="17" t="s">
        <v>16</v>
      </c>
      <c r="H290" s="17"/>
      <c r="I290" s="22">
        <f>H290*0.25+H290</f>
        <v>0</v>
      </c>
      <c r="J290" s="20">
        <f>F290*I290</f>
        <v>0</v>
      </c>
      <c r="K290" s="42">
        <f>J290*0.7</f>
        <v>0</v>
      </c>
      <c r="L290" s="41">
        <f>J290-K290</f>
        <v>0</v>
      </c>
      <c r="M290" s="19"/>
    </row>
    <row r="291" spans="1:14" x14ac:dyDescent="0.25">
      <c r="A291" s="22" t="s">
        <v>283</v>
      </c>
      <c r="B291" s="11" t="s">
        <v>74</v>
      </c>
      <c r="C291" s="11"/>
      <c r="D291" s="11"/>
      <c r="E291" s="11"/>
      <c r="F291" s="22">
        <v>0.27</v>
      </c>
      <c r="G291" s="17" t="s">
        <v>16</v>
      </c>
      <c r="H291" s="17"/>
      <c r="I291" s="22">
        <f>H291*0.25+H291</f>
        <v>0</v>
      </c>
      <c r="J291" s="20">
        <f>F291*I291</f>
        <v>0</v>
      </c>
      <c r="K291" s="42">
        <f>J291*0.7</f>
        <v>0</v>
      </c>
      <c r="L291" s="41">
        <f>J291-K291</f>
        <v>0</v>
      </c>
      <c r="M291" s="19"/>
    </row>
    <row r="292" spans="1:14" x14ac:dyDescent="0.25">
      <c r="A292" s="22" t="s">
        <v>284</v>
      </c>
      <c r="B292" s="15" t="s">
        <v>126</v>
      </c>
      <c r="C292" s="15"/>
      <c r="D292" s="15"/>
      <c r="E292" s="11"/>
      <c r="F292" s="22">
        <v>0.54</v>
      </c>
      <c r="G292" s="17" t="s">
        <v>16</v>
      </c>
      <c r="H292" s="17"/>
      <c r="I292" s="22">
        <f>H292*0.25+H292</f>
        <v>0</v>
      </c>
      <c r="J292" s="20">
        <f>F292*I292</f>
        <v>0</v>
      </c>
      <c r="K292" s="42">
        <f>J292*0.7</f>
        <v>0</v>
      </c>
      <c r="L292" s="41">
        <f>J292-K292</f>
        <v>0</v>
      </c>
      <c r="M292" s="19"/>
    </row>
    <row r="293" spans="1:14" x14ac:dyDescent="0.25">
      <c r="A293" s="22" t="s">
        <v>285</v>
      </c>
      <c r="B293" s="15" t="s">
        <v>167</v>
      </c>
      <c r="C293" s="15"/>
      <c r="D293" s="15"/>
      <c r="E293" s="11"/>
      <c r="F293" s="22">
        <v>7.59</v>
      </c>
      <c r="G293" s="17" t="s">
        <v>15</v>
      </c>
      <c r="H293" s="17"/>
      <c r="I293" s="22">
        <f>H293*0.25+H293</f>
        <v>0</v>
      </c>
      <c r="J293" s="20">
        <f>F293*I293</f>
        <v>0</v>
      </c>
      <c r="K293" s="42">
        <f>J293*0.7</f>
        <v>0</v>
      </c>
      <c r="L293" s="41">
        <f>J293-K293</f>
        <v>0</v>
      </c>
      <c r="M293" s="19"/>
    </row>
    <row r="294" spans="1:14" x14ac:dyDescent="0.25">
      <c r="A294" s="22"/>
      <c r="B294" s="15" t="s">
        <v>168</v>
      </c>
      <c r="C294" s="15"/>
      <c r="D294" s="15"/>
      <c r="E294" s="15"/>
      <c r="F294" s="22"/>
      <c r="G294" s="17"/>
      <c r="H294" s="17"/>
      <c r="I294" s="22"/>
      <c r="J294" s="20"/>
      <c r="K294" s="42"/>
      <c r="L294" s="41"/>
      <c r="M294" s="19"/>
    </row>
    <row r="295" spans="1:14" x14ac:dyDescent="0.25">
      <c r="A295" s="22" t="s">
        <v>286</v>
      </c>
      <c r="B295" s="15" t="s">
        <v>75</v>
      </c>
      <c r="C295" s="15"/>
      <c r="D295" s="15"/>
      <c r="E295" s="15"/>
      <c r="F295" s="22">
        <v>12</v>
      </c>
      <c r="G295" s="17" t="s">
        <v>25</v>
      </c>
      <c r="H295" s="17"/>
      <c r="I295" s="22">
        <f>H295*0.25+H295</f>
        <v>0</v>
      </c>
      <c r="J295" s="20">
        <f>F295*I295</f>
        <v>0</v>
      </c>
      <c r="K295" s="42">
        <f>J295*0.7</f>
        <v>0</v>
      </c>
      <c r="L295" s="41">
        <f>J295-K295</f>
        <v>0</v>
      </c>
      <c r="M295" s="19"/>
    </row>
    <row r="296" spans="1:14" x14ac:dyDescent="0.25">
      <c r="A296" s="22" t="s">
        <v>287</v>
      </c>
      <c r="B296" s="15" t="s">
        <v>120</v>
      </c>
      <c r="C296" s="15"/>
      <c r="D296" s="15"/>
      <c r="E296" s="15"/>
      <c r="F296" s="22">
        <v>5.23</v>
      </c>
      <c r="G296" s="17" t="s">
        <v>15</v>
      </c>
      <c r="H296" s="17"/>
      <c r="I296" s="22">
        <f>H296*0.25+H296</f>
        <v>0</v>
      </c>
      <c r="J296" s="20">
        <f>F296*I296</f>
        <v>0</v>
      </c>
      <c r="K296" s="42">
        <f>J296*0.7</f>
        <v>0</v>
      </c>
      <c r="L296" s="41">
        <f>J296-K296</f>
        <v>0</v>
      </c>
      <c r="M296" s="19"/>
    </row>
    <row r="297" spans="1:14" x14ac:dyDescent="0.25">
      <c r="A297" s="22"/>
      <c r="B297" s="15" t="s">
        <v>121</v>
      </c>
      <c r="C297" s="15"/>
      <c r="D297" s="15"/>
      <c r="E297" s="15"/>
      <c r="F297" s="22"/>
      <c r="G297" s="17"/>
      <c r="H297" s="17"/>
      <c r="I297" s="22"/>
      <c r="J297" s="20"/>
      <c r="K297" s="42"/>
      <c r="L297" s="41"/>
      <c r="M297" s="19"/>
    </row>
    <row r="298" spans="1:14" x14ac:dyDescent="0.25">
      <c r="A298" s="22" t="s">
        <v>288</v>
      </c>
      <c r="B298" s="15" t="s">
        <v>122</v>
      </c>
      <c r="C298" s="15"/>
      <c r="D298" s="15"/>
      <c r="E298" s="15"/>
      <c r="F298" s="22">
        <v>1</v>
      </c>
      <c r="G298" s="17" t="s">
        <v>30</v>
      </c>
      <c r="H298" s="17"/>
      <c r="I298" s="22">
        <f>H298*0.25+H298</f>
        <v>0</v>
      </c>
      <c r="J298" s="20">
        <f>F298*I298</f>
        <v>0</v>
      </c>
      <c r="K298" s="42">
        <f>J298*0.7</f>
        <v>0</v>
      </c>
      <c r="L298" s="41">
        <f>J298-K298</f>
        <v>0</v>
      </c>
      <c r="M298" s="19"/>
    </row>
    <row r="299" spans="1:14" x14ac:dyDescent="0.25">
      <c r="A299" s="22"/>
      <c r="B299" s="15"/>
      <c r="C299" s="15"/>
      <c r="D299" s="15"/>
      <c r="E299" s="15"/>
      <c r="F299" s="22"/>
      <c r="G299" s="17"/>
      <c r="H299" s="17"/>
      <c r="I299" s="22"/>
      <c r="J299" s="20"/>
      <c r="K299" s="42"/>
      <c r="L299" s="41"/>
      <c r="M299" s="19"/>
    </row>
    <row r="300" spans="1:14" x14ac:dyDescent="0.25">
      <c r="A300" s="22"/>
      <c r="B300" s="15"/>
      <c r="C300" s="15"/>
      <c r="D300" s="15"/>
      <c r="E300" s="15"/>
      <c r="F300" s="22"/>
      <c r="G300" s="17"/>
      <c r="H300" s="17"/>
      <c r="I300" s="22"/>
      <c r="J300" s="20"/>
      <c r="K300" s="42"/>
      <c r="L300" s="41"/>
      <c r="M300" s="19"/>
    </row>
    <row r="301" spans="1:14" x14ac:dyDescent="0.25">
      <c r="A301" s="51"/>
      <c r="B301" s="15"/>
      <c r="C301" s="15"/>
      <c r="D301" s="15"/>
      <c r="E301" s="12" t="s">
        <v>83</v>
      </c>
      <c r="F301" s="51"/>
      <c r="G301" s="15"/>
      <c r="H301" s="17"/>
      <c r="I301" s="22"/>
      <c r="J301" s="21">
        <f>SUM(J290:J298)</f>
        <v>0</v>
      </c>
      <c r="K301" s="44">
        <f>SUM(K290:K298)</f>
        <v>0</v>
      </c>
      <c r="L301" s="43">
        <f>SUM(L290:L298)</f>
        <v>0</v>
      </c>
      <c r="M301" s="19"/>
      <c r="N301" s="45"/>
    </row>
    <row r="302" spans="1:14" x14ac:dyDescent="0.25">
      <c r="A302" s="51"/>
      <c r="B302" s="15"/>
      <c r="C302" s="15"/>
      <c r="D302" s="15"/>
      <c r="E302" s="15"/>
      <c r="F302" s="51"/>
      <c r="G302" s="15"/>
      <c r="H302" s="17"/>
      <c r="I302" s="22"/>
      <c r="J302" s="20"/>
      <c r="K302" s="42"/>
      <c r="L302" s="41"/>
      <c r="M302" s="19"/>
    </row>
    <row r="303" spans="1:14" x14ac:dyDescent="0.25">
      <c r="A303" s="22" t="s">
        <v>289</v>
      </c>
      <c r="B303" s="63" t="s">
        <v>76</v>
      </c>
      <c r="C303" s="12"/>
      <c r="D303" s="15"/>
      <c r="E303" s="15"/>
      <c r="F303" s="22"/>
      <c r="G303" s="17"/>
      <c r="H303" s="17"/>
      <c r="I303" s="22"/>
      <c r="J303" s="20"/>
      <c r="K303" s="42"/>
      <c r="L303" s="41"/>
      <c r="M303" s="19"/>
    </row>
    <row r="304" spans="1:14" x14ac:dyDescent="0.25">
      <c r="A304" s="22" t="s">
        <v>290</v>
      </c>
      <c r="B304" s="15" t="s">
        <v>141</v>
      </c>
      <c r="C304" s="15"/>
      <c r="D304" s="15"/>
      <c r="E304" s="15"/>
      <c r="F304" s="22">
        <v>19.12</v>
      </c>
      <c r="G304" s="17" t="s">
        <v>15</v>
      </c>
      <c r="H304" s="17"/>
      <c r="I304" s="22">
        <f>H304*0.25+H304</f>
        <v>0</v>
      </c>
      <c r="J304" s="20">
        <f>F304*I304</f>
        <v>0</v>
      </c>
      <c r="K304" s="42">
        <f>J304*0.7</f>
        <v>0</v>
      </c>
      <c r="L304" s="41">
        <f>J304-K304</f>
        <v>0</v>
      </c>
      <c r="M304" s="19"/>
    </row>
    <row r="305" spans="1:16" x14ac:dyDescent="0.25">
      <c r="A305" s="22"/>
      <c r="B305" s="15" t="s">
        <v>142</v>
      </c>
      <c r="C305" s="15"/>
      <c r="D305" s="15"/>
      <c r="E305" s="15"/>
      <c r="F305" s="22"/>
      <c r="G305" s="17"/>
      <c r="H305" s="17"/>
      <c r="I305" s="22"/>
      <c r="J305" s="20"/>
      <c r="K305" s="42"/>
      <c r="L305" s="41"/>
      <c r="M305" s="19"/>
    </row>
    <row r="306" spans="1:16" x14ac:dyDescent="0.25">
      <c r="A306" s="22"/>
      <c r="B306" s="15"/>
      <c r="C306" s="15"/>
      <c r="D306" s="15"/>
      <c r="E306" s="15"/>
      <c r="F306" s="22"/>
      <c r="G306" s="17"/>
      <c r="H306" s="17"/>
      <c r="I306" s="22"/>
      <c r="J306" s="20"/>
      <c r="K306" s="42"/>
      <c r="L306" s="41"/>
      <c r="M306" s="19"/>
    </row>
    <row r="307" spans="1:16" x14ac:dyDescent="0.25">
      <c r="A307" s="22"/>
      <c r="B307" s="15"/>
      <c r="C307" s="15"/>
      <c r="D307" s="15"/>
      <c r="E307" s="15"/>
      <c r="F307" s="22"/>
      <c r="G307" s="17"/>
      <c r="H307" s="17"/>
      <c r="I307" s="22"/>
      <c r="J307" s="20"/>
      <c r="K307" s="42"/>
      <c r="L307" s="41"/>
      <c r="M307" s="19"/>
    </row>
    <row r="308" spans="1:16" x14ac:dyDescent="0.25">
      <c r="A308" s="22"/>
      <c r="B308" s="15"/>
      <c r="C308" s="15"/>
      <c r="D308" s="15"/>
      <c r="E308" s="15"/>
      <c r="F308" s="22"/>
      <c r="G308" s="17"/>
      <c r="H308" s="17"/>
      <c r="I308" s="22"/>
      <c r="J308" s="20"/>
      <c r="K308" s="42"/>
      <c r="L308" s="41"/>
      <c r="M308" s="19"/>
    </row>
    <row r="309" spans="1:16" x14ac:dyDescent="0.25">
      <c r="A309" s="51"/>
      <c r="B309" s="15"/>
      <c r="C309" s="15"/>
      <c r="D309" s="15"/>
      <c r="E309" s="12" t="s">
        <v>83</v>
      </c>
      <c r="F309" s="51"/>
      <c r="G309" s="15"/>
      <c r="H309" s="17"/>
      <c r="I309" s="22"/>
      <c r="J309" s="21">
        <f>SUM(J304:J306)</f>
        <v>0</v>
      </c>
      <c r="K309" s="44">
        <f>SUM(K304:K306)</f>
        <v>0</v>
      </c>
      <c r="L309" s="43">
        <f>SUM(L304:L306)</f>
        <v>0</v>
      </c>
      <c r="M309" s="19"/>
      <c r="N309" s="45"/>
    </row>
    <row r="310" spans="1:16" x14ac:dyDescent="0.25">
      <c r="A310" s="51"/>
      <c r="B310" s="15"/>
      <c r="C310" s="15"/>
      <c r="D310" s="15"/>
      <c r="E310" s="15"/>
      <c r="F310" s="51"/>
      <c r="G310" s="15"/>
      <c r="H310" s="17"/>
      <c r="I310" s="22"/>
      <c r="J310" s="20"/>
      <c r="K310" s="42"/>
      <c r="L310" s="41"/>
      <c r="M310" s="19"/>
    </row>
    <row r="311" spans="1:16" x14ac:dyDescent="0.25">
      <c r="A311" s="22" t="s">
        <v>291</v>
      </c>
      <c r="B311" s="63" t="s">
        <v>125</v>
      </c>
      <c r="C311" s="12"/>
      <c r="D311" s="12"/>
      <c r="E311" s="12"/>
      <c r="F311" s="22"/>
      <c r="G311" s="17"/>
      <c r="H311" s="17"/>
      <c r="I311" s="22"/>
      <c r="J311" s="20"/>
      <c r="K311" s="42"/>
      <c r="L311" s="41"/>
      <c r="M311" s="19"/>
    </row>
    <row r="312" spans="1:16" x14ac:dyDescent="0.25">
      <c r="A312" s="22" t="s">
        <v>292</v>
      </c>
      <c r="B312" s="11" t="s">
        <v>136</v>
      </c>
      <c r="C312" s="12"/>
      <c r="D312" s="12"/>
      <c r="E312" s="12"/>
      <c r="F312" s="22">
        <v>115.2</v>
      </c>
      <c r="G312" s="17" t="s">
        <v>15</v>
      </c>
      <c r="H312" s="17"/>
      <c r="I312" s="22">
        <f>H312*0.25+H312</f>
        <v>0</v>
      </c>
      <c r="J312" s="20">
        <f>F312*I312</f>
        <v>0</v>
      </c>
      <c r="K312" s="42">
        <f>J312*0.7</f>
        <v>0</v>
      </c>
      <c r="L312" s="41">
        <f>J312-K312</f>
        <v>0</v>
      </c>
      <c r="M312" s="19"/>
    </row>
    <row r="313" spans="1:16" x14ac:dyDescent="0.25">
      <c r="A313" s="22"/>
      <c r="B313" s="11" t="s">
        <v>137</v>
      </c>
      <c r="C313" s="12"/>
      <c r="D313" s="12"/>
      <c r="E313" s="12"/>
      <c r="F313" s="22"/>
      <c r="G313" s="17"/>
      <c r="H313" s="17"/>
      <c r="I313" s="22"/>
      <c r="J313" s="20"/>
      <c r="K313" s="42"/>
      <c r="L313" s="41"/>
      <c r="M313" s="19"/>
    </row>
    <row r="314" spans="1:16" x14ac:dyDescent="0.25">
      <c r="A314" s="25" t="s">
        <v>293</v>
      </c>
      <c r="B314" s="11" t="s">
        <v>123</v>
      </c>
      <c r="C314" s="11"/>
      <c r="D314" s="11"/>
      <c r="E314" s="12"/>
      <c r="F314" s="25">
        <v>115.2</v>
      </c>
      <c r="G314" s="17" t="s">
        <v>15</v>
      </c>
      <c r="H314" s="17"/>
      <c r="I314" s="22">
        <f>H314*0.25+H314</f>
        <v>0</v>
      </c>
      <c r="J314" s="20">
        <f>F314*I314</f>
        <v>0</v>
      </c>
      <c r="K314" s="42">
        <f>J314*0.7</f>
        <v>0</v>
      </c>
      <c r="L314" s="41">
        <f>J314-K314</f>
        <v>0</v>
      </c>
      <c r="M314" s="19"/>
    </row>
    <row r="315" spans="1:16" x14ac:dyDescent="0.25">
      <c r="A315" s="47"/>
      <c r="B315" s="11" t="s">
        <v>138</v>
      </c>
      <c r="C315" s="11"/>
      <c r="D315" s="11"/>
      <c r="E315" s="12"/>
      <c r="F315" s="47"/>
      <c r="G315" s="17"/>
      <c r="H315" s="17"/>
      <c r="I315" s="22"/>
      <c r="J315" s="20"/>
      <c r="K315" s="42"/>
      <c r="L315" s="41"/>
      <c r="M315" s="19"/>
    </row>
    <row r="316" spans="1:16" x14ac:dyDescent="0.25">
      <c r="A316" s="25" t="s">
        <v>294</v>
      </c>
      <c r="B316" s="15" t="s">
        <v>139</v>
      </c>
      <c r="C316" s="15"/>
      <c r="D316" s="15"/>
      <c r="E316" s="15"/>
      <c r="F316" s="25">
        <v>115.2</v>
      </c>
      <c r="G316" s="17" t="s">
        <v>15</v>
      </c>
      <c r="H316" s="17"/>
      <c r="I316" s="22">
        <f>H316*0.25+H316</f>
        <v>0</v>
      </c>
      <c r="J316" s="20">
        <f>F316*I316</f>
        <v>0</v>
      </c>
      <c r="K316" s="42">
        <f>J316*0.7</f>
        <v>0</v>
      </c>
      <c r="L316" s="41">
        <f>J316-K316</f>
        <v>0</v>
      </c>
      <c r="M316" s="19"/>
    </row>
    <row r="317" spans="1:16" x14ac:dyDescent="0.25">
      <c r="A317" s="25"/>
      <c r="B317" s="15" t="s">
        <v>140</v>
      </c>
      <c r="C317" s="15"/>
      <c r="D317" s="15"/>
      <c r="E317" s="15"/>
      <c r="F317" s="25"/>
      <c r="G317" s="17"/>
      <c r="H317" s="17"/>
      <c r="I317" s="22"/>
      <c r="J317" s="20"/>
      <c r="K317" s="42"/>
      <c r="L317" s="41"/>
      <c r="M317" s="19"/>
    </row>
    <row r="318" spans="1:16" x14ac:dyDescent="0.25">
      <c r="A318" s="25" t="s">
        <v>295</v>
      </c>
      <c r="B318" s="15" t="s">
        <v>169</v>
      </c>
      <c r="C318" s="15"/>
      <c r="D318" s="15"/>
      <c r="E318" s="15"/>
      <c r="F318" s="25">
        <v>7.57</v>
      </c>
      <c r="G318" s="17" t="s">
        <v>15</v>
      </c>
      <c r="H318" s="17"/>
      <c r="I318" s="22">
        <f>H318*0.25+H318</f>
        <v>0</v>
      </c>
      <c r="J318" s="20">
        <f>F318*I318</f>
        <v>0</v>
      </c>
      <c r="K318" s="42">
        <f>J318*0.7</f>
        <v>0</v>
      </c>
      <c r="L318" s="41">
        <f>J318-K318</f>
        <v>0</v>
      </c>
      <c r="M318" s="19"/>
    </row>
    <row r="319" spans="1:16" x14ac:dyDescent="0.25">
      <c r="A319" s="25"/>
      <c r="B319" s="15" t="s">
        <v>171</v>
      </c>
      <c r="C319" s="15"/>
      <c r="D319" s="15"/>
      <c r="E319" s="15"/>
      <c r="F319" s="25"/>
      <c r="G319" s="17"/>
      <c r="H319" s="17"/>
      <c r="I319" s="22"/>
      <c r="J319" s="20"/>
      <c r="K319" s="42"/>
      <c r="L319" s="41"/>
      <c r="M319" s="19"/>
    </row>
    <row r="320" spans="1:16" x14ac:dyDescent="0.25">
      <c r="A320" s="51"/>
      <c r="B320" s="15"/>
      <c r="C320" s="15"/>
      <c r="D320" s="15"/>
      <c r="E320" s="12" t="s">
        <v>83</v>
      </c>
      <c r="F320" s="51"/>
      <c r="G320" s="15"/>
      <c r="H320" s="17"/>
      <c r="I320" s="22"/>
      <c r="J320" s="21">
        <f>SUM(J312:J318)</f>
        <v>0</v>
      </c>
      <c r="K320" s="44">
        <f>SUM(K312:K318)</f>
        <v>0</v>
      </c>
      <c r="L320" s="43">
        <f>SUM(L312:L318)</f>
        <v>0</v>
      </c>
      <c r="M320" s="19"/>
      <c r="N320" s="45"/>
      <c r="O320" s="45"/>
      <c r="P320" s="45"/>
    </row>
    <row r="321" spans="1:16" x14ac:dyDescent="0.25">
      <c r="A321" s="51"/>
      <c r="B321" s="15"/>
      <c r="C321" s="15"/>
      <c r="D321" s="15"/>
      <c r="E321" s="15"/>
      <c r="F321" s="51"/>
      <c r="G321" s="15"/>
      <c r="H321" s="17"/>
      <c r="I321" s="22"/>
      <c r="J321" s="20"/>
      <c r="K321" s="42"/>
      <c r="L321" s="41"/>
      <c r="M321" s="19"/>
    </row>
    <row r="322" spans="1:16" x14ac:dyDescent="0.25">
      <c r="A322" s="22" t="s">
        <v>296</v>
      </c>
      <c r="B322" s="63" t="s">
        <v>77</v>
      </c>
      <c r="C322" s="12"/>
      <c r="D322" s="12"/>
      <c r="E322" s="12"/>
      <c r="F322" s="22"/>
      <c r="G322" s="17"/>
      <c r="H322" s="17"/>
      <c r="I322" s="22"/>
      <c r="J322" s="20"/>
      <c r="K322" s="42"/>
      <c r="L322" s="41"/>
      <c r="M322" s="19"/>
    </row>
    <row r="323" spans="1:16" x14ac:dyDescent="0.25">
      <c r="A323" s="22" t="s">
        <v>297</v>
      </c>
      <c r="B323" s="11" t="s">
        <v>78</v>
      </c>
      <c r="C323" s="11"/>
      <c r="D323" s="11"/>
      <c r="E323" s="12"/>
      <c r="F323" s="22">
        <v>18</v>
      </c>
      <c r="G323" s="17" t="s">
        <v>15</v>
      </c>
      <c r="H323" s="17"/>
      <c r="I323" s="22">
        <f>H323*0.25+H323</f>
        <v>0</v>
      </c>
      <c r="J323" s="20">
        <f>F323*I323</f>
        <v>0</v>
      </c>
      <c r="K323" s="42">
        <f>J323*0.7</f>
        <v>0</v>
      </c>
      <c r="L323" s="41">
        <f>J323-K323</f>
        <v>0</v>
      </c>
      <c r="M323" s="19"/>
    </row>
    <row r="324" spans="1:16" x14ac:dyDescent="0.25">
      <c r="A324" s="15"/>
      <c r="B324" s="15"/>
      <c r="C324" s="15"/>
      <c r="D324" s="15"/>
      <c r="E324" s="15"/>
      <c r="F324" s="15"/>
      <c r="G324" s="15"/>
      <c r="H324" s="15"/>
      <c r="I324" s="15"/>
      <c r="J324" s="58"/>
      <c r="K324" s="59"/>
      <c r="L324" s="60"/>
      <c r="M324" s="19"/>
    </row>
    <row r="325" spans="1:16" x14ac:dyDescent="0.25">
      <c r="A325" s="15"/>
      <c r="B325" s="15"/>
      <c r="C325" s="15"/>
      <c r="D325" s="15"/>
      <c r="E325" s="12" t="s">
        <v>83</v>
      </c>
      <c r="F325" s="15"/>
      <c r="G325" s="15"/>
      <c r="H325" s="15"/>
      <c r="I325" s="15"/>
      <c r="J325" s="21">
        <f>J323</f>
        <v>0</v>
      </c>
      <c r="K325" s="44">
        <f>K323</f>
        <v>0</v>
      </c>
      <c r="L325" s="43">
        <f>L323</f>
        <v>0</v>
      </c>
      <c r="M325" s="19"/>
      <c r="N325" s="45"/>
    </row>
    <row r="326" spans="1:16" x14ac:dyDescent="0.25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9"/>
    </row>
    <row r="327" spans="1:16" x14ac:dyDescent="0.25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9"/>
    </row>
    <row r="328" spans="1:16" x14ac:dyDescent="0.25">
      <c r="A328" s="15"/>
      <c r="B328" s="15"/>
      <c r="C328" s="15"/>
      <c r="D328" s="15"/>
      <c r="E328" s="52" t="s">
        <v>411</v>
      </c>
      <c r="F328" s="53"/>
      <c r="G328" s="53"/>
      <c r="H328" s="54"/>
      <c r="I328" s="54"/>
      <c r="J328" s="55">
        <f>J196+J215+J223+J236+J247+J274+J287+J301+J309+J320+J325</f>
        <v>0</v>
      </c>
      <c r="K328" s="55">
        <f>K196+K215+K223+K236+K247+K274+K287+K301+K309+K320+K325</f>
        <v>0</v>
      </c>
      <c r="L328" s="55">
        <f>L196+L215+L223+L236+L247+L274+L287+L301+L309+L320+L325</f>
        <v>0</v>
      </c>
      <c r="M328" s="19"/>
      <c r="O328" s="45"/>
    </row>
    <row r="329" spans="1:16" x14ac:dyDescent="0.25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9"/>
    </row>
    <row r="330" spans="1:16" x14ac:dyDescent="0.25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9"/>
    </row>
    <row r="331" spans="1:16" x14ac:dyDescent="0.25">
      <c r="A331" s="15" t="s">
        <v>298</v>
      </c>
      <c r="B331" s="88" t="s">
        <v>299</v>
      </c>
      <c r="C331" s="64"/>
      <c r="D331" s="64"/>
      <c r="E331" s="23"/>
      <c r="F331" s="23"/>
      <c r="G331" s="23"/>
      <c r="H331" s="23"/>
      <c r="I331" s="23"/>
      <c r="J331" s="47"/>
      <c r="K331" s="47"/>
      <c r="L331" s="47"/>
      <c r="M331" s="19"/>
      <c r="O331" s="45"/>
    </row>
    <row r="332" spans="1:16" s="13" customFormat="1" x14ac:dyDescent="0.25">
      <c r="A332" s="15"/>
      <c r="B332" s="64"/>
      <c r="C332" s="64"/>
      <c r="D332" s="64"/>
      <c r="E332" s="23"/>
      <c r="F332" s="23"/>
      <c r="G332" s="23"/>
      <c r="H332" s="23"/>
      <c r="I332" s="23"/>
      <c r="J332" s="47"/>
      <c r="K332" s="47"/>
      <c r="L332" s="47"/>
      <c r="M332" s="19"/>
      <c r="O332" s="45"/>
    </row>
    <row r="333" spans="1:16" ht="15.75" x14ac:dyDescent="0.25">
      <c r="A333" s="15" t="s">
        <v>353</v>
      </c>
      <c r="B333" s="68" t="s">
        <v>314</v>
      </c>
      <c r="C333" s="15"/>
      <c r="D333" s="15"/>
      <c r="E333" s="15"/>
      <c r="F333" s="17">
        <v>33</v>
      </c>
      <c r="G333" s="17" t="s">
        <v>30</v>
      </c>
      <c r="H333" s="17"/>
      <c r="I333" s="66"/>
      <c r="J333" s="20"/>
      <c r="K333" s="42">
        <f>F333*I333</f>
        <v>0</v>
      </c>
      <c r="L333" s="90"/>
      <c r="M333" s="93"/>
      <c r="N333" s="16"/>
      <c r="O333" s="16"/>
      <c r="P333" s="16"/>
    </row>
    <row r="334" spans="1:16" s="13" customFormat="1" ht="15.75" x14ac:dyDescent="0.25">
      <c r="A334" s="15"/>
      <c r="B334" s="68" t="s">
        <v>310</v>
      </c>
      <c r="C334" s="15"/>
      <c r="D334" s="15"/>
      <c r="E334" s="15"/>
      <c r="F334" s="17"/>
      <c r="G334" s="17"/>
      <c r="H334" s="17"/>
      <c r="I334" s="17"/>
      <c r="J334" s="20"/>
      <c r="K334" s="42"/>
      <c r="L334" s="90"/>
      <c r="M334" s="93"/>
      <c r="N334" s="16"/>
      <c r="O334" s="16"/>
      <c r="P334" s="16"/>
    </row>
    <row r="335" spans="1:16" ht="15.75" x14ac:dyDescent="0.25">
      <c r="A335" s="15" t="s">
        <v>354</v>
      </c>
      <c r="B335" s="68" t="s">
        <v>311</v>
      </c>
      <c r="C335" s="15"/>
      <c r="D335" s="15"/>
      <c r="E335" s="15"/>
      <c r="F335" s="17">
        <v>120</v>
      </c>
      <c r="G335" s="17" t="s">
        <v>30</v>
      </c>
      <c r="H335" s="17"/>
      <c r="I335" s="17"/>
      <c r="J335" s="20"/>
      <c r="K335" s="42">
        <f t="shared" ref="K335:K342" si="0">F335*I335</f>
        <v>0</v>
      </c>
      <c r="L335" s="90"/>
      <c r="M335" s="93"/>
      <c r="N335" s="16"/>
      <c r="O335" s="16"/>
      <c r="P335" s="16"/>
    </row>
    <row r="336" spans="1:16" ht="15.75" x14ac:dyDescent="0.25">
      <c r="A336" s="15" t="s">
        <v>355</v>
      </c>
      <c r="B336" s="68" t="s">
        <v>300</v>
      </c>
      <c r="C336" s="15"/>
      <c r="D336" s="15"/>
      <c r="E336" s="15"/>
      <c r="F336" s="17">
        <v>40</v>
      </c>
      <c r="G336" s="17" t="s">
        <v>30</v>
      </c>
      <c r="H336" s="17"/>
      <c r="I336" s="17"/>
      <c r="J336" s="20"/>
      <c r="K336" s="42">
        <f t="shared" si="0"/>
        <v>0</v>
      </c>
      <c r="L336" s="90"/>
      <c r="M336" s="93"/>
      <c r="N336" s="16"/>
      <c r="O336" s="16"/>
      <c r="P336" s="16"/>
    </row>
    <row r="337" spans="1:16" ht="15.75" x14ac:dyDescent="0.25">
      <c r="A337" s="12" t="s">
        <v>356</v>
      </c>
      <c r="B337" s="68" t="s">
        <v>301</v>
      </c>
      <c r="C337" s="12"/>
      <c r="D337" s="12"/>
      <c r="E337" s="12"/>
      <c r="F337" s="40">
        <v>21</v>
      </c>
      <c r="G337" s="17" t="s">
        <v>30</v>
      </c>
      <c r="H337" s="39"/>
      <c r="I337" s="40"/>
      <c r="J337" s="73"/>
      <c r="K337" s="74">
        <f t="shared" si="0"/>
        <v>0</v>
      </c>
      <c r="L337" s="90"/>
      <c r="M337" s="93"/>
      <c r="N337" s="3"/>
      <c r="O337" s="3"/>
      <c r="P337" s="3"/>
    </row>
    <row r="338" spans="1:16" ht="15.75" x14ac:dyDescent="0.25">
      <c r="A338" s="15" t="s">
        <v>357</v>
      </c>
      <c r="B338" s="68" t="s">
        <v>302</v>
      </c>
      <c r="C338" s="15"/>
      <c r="D338" s="15"/>
      <c r="E338" s="15"/>
      <c r="F338" s="17">
        <v>240</v>
      </c>
      <c r="G338" s="17" t="s">
        <v>30</v>
      </c>
      <c r="H338" s="17"/>
      <c r="I338" s="17"/>
      <c r="J338" s="20"/>
      <c r="K338" s="42">
        <f t="shared" si="0"/>
        <v>0</v>
      </c>
      <c r="L338" s="90"/>
      <c r="M338" s="93"/>
      <c r="N338" s="16"/>
      <c r="O338" s="16"/>
      <c r="P338" s="16"/>
    </row>
    <row r="339" spans="1:16" ht="15.75" x14ac:dyDescent="0.25">
      <c r="A339" s="15" t="s">
        <v>358</v>
      </c>
      <c r="B339" s="68" t="s">
        <v>303</v>
      </c>
      <c r="C339" s="15"/>
      <c r="D339" s="15"/>
      <c r="E339" s="15"/>
      <c r="F339" s="17">
        <v>60</v>
      </c>
      <c r="G339" s="17" t="s">
        <v>30</v>
      </c>
      <c r="H339" s="17"/>
      <c r="I339" s="17"/>
      <c r="J339" s="20"/>
      <c r="K339" s="42">
        <f t="shared" si="0"/>
        <v>0</v>
      </c>
      <c r="L339" s="90"/>
      <c r="M339" s="93"/>
      <c r="N339" s="16"/>
      <c r="O339" s="16"/>
      <c r="P339" s="16"/>
    </row>
    <row r="340" spans="1:16" ht="15.75" x14ac:dyDescent="0.25">
      <c r="A340" s="15" t="s">
        <v>359</v>
      </c>
      <c r="B340" s="68" t="s">
        <v>304</v>
      </c>
      <c r="C340" s="15"/>
      <c r="D340" s="15"/>
      <c r="E340" s="15"/>
      <c r="F340" s="17">
        <v>10</v>
      </c>
      <c r="G340" s="17" t="s">
        <v>30</v>
      </c>
      <c r="H340" s="17"/>
      <c r="I340" s="17"/>
      <c r="J340" s="20"/>
      <c r="K340" s="42">
        <f t="shared" si="0"/>
        <v>0</v>
      </c>
      <c r="L340" s="90"/>
      <c r="M340" s="93"/>
      <c r="N340" s="16"/>
      <c r="O340" s="16"/>
      <c r="P340" s="16"/>
    </row>
    <row r="341" spans="1:16" ht="15.75" x14ac:dyDescent="0.25">
      <c r="A341" s="15" t="s">
        <v>360</v>
      </c>
      <c r="B341" s="68" t="s">
        <v>305</v>
      </c>
      <c r="C341" s="15"/>
      <c r="D341" s="15"/>
      <c r="E341" s="15"/>
      <c r="F341" s="17">
        <v>4</v>
      </c>
      <c r="G341" s="17" t="s">
        <v>30</v>
      </c>
      <c r="H341" s="17"/>
      <c r="I341" s="17"/>
      <c r="J341" s="20"/>
      <c r="K341" s="42">
        <f t="shared" si="0"/>
        <v>0</v>
      </c>
      <c r="L341" s="90"/>
      <c r="M341" s="93"/>
      <c r="N341" s="16"/>
      <c r="O341" s="16"/>
      <c r="P341" s="16"/>
    </row>
    <row r="342" spans="1:16" ht="15.75" x14ac:dyDescent="0.25">
      <c r="A342" s="15" t="s">
        <v>361</v>
      </c>
      <c r="B342" s="68" t="s">
        <v>312</v>
      </c>
      <c r="C342" s="15"/>
      <c r="D342" s="15"/>
      <c r="E342" s="15"/>
      <c r="F342" s="17">
        <v>33</v>
      </c>
      <c r="G342" s="17" t="s">
        <v>30</v>
      </c>
      <c r="H342" s="17"/>
      <c r="I342" s="17"/>
      <c r="J342" s="20"/>
      <c r="K342" s="42">
        <f t="shared" si="0"/>
        <v>0</v>
      </c>
      <c r="L342" s="90"/>
      <c r="M342" s="93"/>
      <c r="N342" s="16"/>
      <c r="O342" s="16"/>
      <c r="P342" s="16"/>
    </row>
    <row r="343" spans="1:16" s="13" customFormat="1" ht="15.75" x14ac:dyDescent="0.25">
      <c r="A343" s="15"/>
      <c r="B343" s="68" t="s">
        <v>313</v>
      </c>
      <c r="C343" s="15"/>
      <c r="D343" s="15"/>
      <c r="E343" s="15"/>
      <c r="F343" s="17"/>
      <c r="G343" s="17"/>
      <c r="H343" s="17"/>
      <c r="I343" s="17"/>
      <c r="J343" s="20"/>
      <c r="K343" s="42"/>
      <c r="L343" s="90"/>
      <c r="M343" s="93"/>
      <c r="N343" s="16"/>
      <c r="O343" s="16"/>
      <c r="P343" s="16"/>
    </row>
    <row r="344" spans="1:16" ht="15.75" x14ac:dyDescent="0.25">
      <c r="A344" s="15"/>
      <c r="B344" s="69" t="s">
        <v>306</v>
      </c>
      <c r="C344" s="15"/>
      <c r="D344" s="15"/>
      <c r="E344" s="15"/>
      <c r="F344" s="17"/>
      <c r="G344" s="17"/>
      <c r="H344" s="17"/>
      <c r="I344" s="17"/>
      <c r="J344" s="20"/>
      <c r="K344" s="42"/>
      <c r="L344" s="90"/>
      <c r="M344" s="94"/>
      <c r="N344" s="16"/>
      <c r="O344" s="16"/>
      <c r="P344" s="16"/>
    </row>
    <row r="345" spans="1:16" ht="15.75" x14ac:dyDescent="0.25">
      <c r="A345" s="15" t="s">
        <v>362</v>
      </c>
      <c r="B345" s="83" t="s">
        <v>316</v>
      </c>
      <c r="C345" s="15"/>
      <c r="D345" s="15"/>
      <c r="E345" s="15"/>
      <c r="F345" s="17">
        <v>1</v>
      </c>
      <c r="G345" s="17" t="s">
        <v>30</v>
      </c>
      <c r="H345" s="17"/>
      <c r="I345" s="17"/>
      <c r="J345" s="20"/>
      <c r="K345" s="42">
        <f>F345*I345</f>
        <v>0</v>
      </c>
      <c r="L345" s="90"/>
      <c r="M345" s="95"/>
      <c r="N345" s="16"/>
      <c r="O345" s="16"/>
      <c r="P345" s="16"/>
    </row>
    <row r="346" spans="1:16" ht="15.75" x14ac:dyDescent="0.25">
      <c r="A346" s="15" t="s">
        <v>363</v>
      </c>
      <c r="B346" s="83" t="s">
        <v>315</v>
      </c>
      <c r="C346" s="15"/>
      <c r="D346" s="15"/>
      <c r="E346" s="15"/>
      <c r="F346" s="17">
        <v>1</v>
      </c>
      <c r="G346" s="17" t="s">
        <v>30</v>
      </c>
      <c r="H346" s="17"/>
      <c r="I346" s="17"/>
      <c r="J346" s="20"/>
      <c r="K346" s="42">
        <f>F346*I346</f>
        <v>0</v>
      </c>
      <c r="L346" s="90"/>
      <c r="M346" s="95"/>
      <c r="N346" s="16"/>
      <c r="O346" s="16"/>
      <c r="P346" s="16"/>
    </row>
    <row r="347" spans="1:16" ht="15.75" x14ac:dyDescent="0.25">
      <c r="A347" s="15" t="s">
        <v>364</v>
      </c>
      <c r="B347" s="83" t="s">
        <v>317</v>
      </c>
      <c r="C347" s="15"/>
      <c r="D347" s="15"/>
      <c r="E347" s="15"/>
      <c r="F347" s="17">
        <v>1</v>
      </c>
      <c r="G347" s="17" t="s">
        <v>30</v>
      </c>
      <c r="H347" s="17"/>
      <c r="I347" s="17"/>
      <c r="J347" s="20"/>
      <c r="K347" s="42">
        <f>F347*I347</f>
        <v>0</v>
      </c>
      <c r="L347" s="90"/>
      <c r="M347" s="95"/>
      <c r="N347" s="16"/>
      <c r="O347" s="16"/>
      <c r="P347" s="16"/>
    </row>
    <row r="348" spans="1:16" ht="15.75" x14ac:dyDescent="0.25">
      <c r="A348" s="15"/>
      <c r="B348" s="84" t="s">
        <v>307</v>
      </c>
      <c r="C348" s="15"/>
      <c r="D348" s="15"/>
      <c r="E348" s="15"/>
      <c r="F348" s="17"/>
      <c r="G348" s="17"/>
      <c r="H348" s="17"/>
      <c r="I348" s="17"/>
      <c r="J348" s="20"/>
      <c r="K348" s="42"/>
      <c r="L348" s="90"/>
      <c r="M348" s="96"/>
      <c r="N348" s="16"/>
      <c r="O348" s="16"/>
      <c r="P348" s="16"/>
    </row>
    <row r="349" spans="1:16" ht="15.75" x14ac:dyDescent="0.25">
      <c r="A349" s="15" t="s">
        <v>365</v>
      </c>
      <c r="B349" s="68" t="s">
        <v>308</v>
      </c>
      <c r="C349" s="15"/>
      <c r="D349" s="15"/>
      <c r="E349" s="15"/>
      <c r="F349" s="17">
        <v>60</v>
      </c>
      <c r="G349" s="17" t="s">
        <v>30</v>
      </c>
      <c r="H349" s="17"/>
      <c r="I349" s="17"/>
      <c r="J349" s="20"/>
      <c r="K349" s="42">
        <f>F349*I349</f>
        <v>0</v>
      </c>
      <c r="L349" s="90"/>
      <c r="M349" s="93"/>
      <c r="N349" s="16"/>
      <c r="O349" s="16"/>
      <c r="P349" s="16"/>
    </row>
    <row r="350" spans="1:16" ht="15.75" x14ac:dyDescent="0.25">
      <c r="A350" s="15" t="s">
        <v>366</v>
      </c>
      <c r="B350" s="68" t="s">
        <v>314</v>
      </c>
      <c r="C350" s="15"/>
      <c r="D350" s="15"/>
      <c r="E350" s="15"/>
      <c r="F350" s="17">
        <v>2</v>
      </c>
      <c r="G350" s="17" t="s">
        <v>30</v>
      </c>
      <c r="H350" s="17"/>
      <c r="I350" s="17"/>
      <c r="J350" s="20"/>
      <c r="K350" s="42">
        <f>F350*I350</f>
        <v>0</v>
      </c>
      <c r="L350" s="90"/>
      <c r="M350" s="93"/>
      <c r="N350" s="16"/>
      <c r="O350" s="16"/>
      <c r="P350" s="16"/>
    </row>
    <row r="351" spans="1:16" s="13" customFormat="1" ht="15.75" x14ac:dyDescent="0.25">
      <c r="A351" s="15"/>
      <c r="B351" s="68" t="s">
        <v>310</v>
      </c>
      <c r="C351" s="15"/>
      <c r="D351" s="15"/>
      <c r="E351" s="15"/>
      <c r="F351" s="17"/>
      <c r="G351" s="17"/>
      <c r="H351" s="17"/>
      <c r="I351" s="17"/>
      <c r="J351" s="20"/>
      <c r="K351" s="42"/>
      <c r="L351" s="90"/>
      <c r="M351" s="93"/>
      <c r="N351" s="16"/>
      <c r="O351" s="16"/>
      <c r="P351" s="16"/>
    </row>
    <row r="352" spans="1:16" ht="15.75" x14ac:dyDescent="0.25">
      <c r="A352" s="15" t="s">
        <v>367</v>
      </c>
      <c r="B352" s="68" t="s">
        <v>309</v>
      </c>
      <c r="C352" s="15"/>
      <c r="D352" s="15"/>
      <c r="E352" s="15"/>
      <c r="F352" s="17">
        <v>100</v>
      </c>
      <c r="G352" s="17" t="s">
        <v>30</v>
      </c>
      <c r="H352" s="17"/>
      <c r="I352" s="17"/>
      <c r="J352" s="20"/>
      <c r="K352" s="42">
        <f>F352*I352</f>
        <v>0</v>
      </c>
      <c r="L352" s="90"/>
      <c r="M352" s="93"/>
      <c r="N352" s="16"/>
      <c r="O352" s="16"/>
      <c r="P352" s="16"/>
    </row>
    <row r="353" spans="1:16" ht="15.75" x14ac:dyDescent="0.25">
      <c r="A353" s="15" t="s">
        <v>368</v>
      </c>
      <c r="B353" s="68" t="s">
        <v>304</v>
      </c>
      <c r="C353" s="15"/>
      <c r="D353" s="15"/>
      <c r="E353" s="15"/>
      <c r="F353" s="17">
        <v>2</v>
      </c>
      <c r="G353" s="17" t="s">
        <v>30</v>
      </c>
      <c r="H353" s="17"/>
      <c r="I353" s="17"/>
      <c r="J353" s="20"/>
      <c r="K353" s="42">
        <f>F353*I353</f>
        <v>0</v>
      </c>
      <c r="L353" s="90"/>
      <c r="M353" s="93"/>
      <c r="N353" s="16"/>
      <c r="O353" s="16"/>
      <c r="P353" s="16"/>
    </row>
    <row r="354" spans="1:16" x14ac:dyDescent="0.25">
      <c r="A354" s="15" t="s">
        <v>369</v>
      </c>
      <c r="B354" s="15" t="s">
        <v>318</v>
      </c>
      <c r="C354" s="15"/>
      <c r="D354" s="15"/>
      <c r="E354" s="15"/>
      <c r="F354" s="17">
        <v>110</v>
      </c>
      <c r="G354" s="17" t="s">
        <v>25</v>
      </c>
      <c r="H354" s="17"/>
      <c r="I354" s="17"/>
      <c r="J354" s="20"/>
      <c r="K354" s="42"/>
      <c r="L354" s="90">
        <f>F354*I354</f>
        <v>0</v>
      </c>
      <c r="M354" s="16"/>
      <c r="N354" s="16"/>
      <c r="O354" s="16"/>
      <c r="P354" s="16"/>
    </row>
    <row r="355" spans="1:16" x14ac:dyDescent="0.25">
      <c r="A355" s="15"/>
      <c r="B355" s="15"/>
      <c r="C355" s="15"/>
      <c r="D355" s="15"/>
      <c r="E355" s="15"/>
      <c r="F355" s="17"/>
      <c r="G355" s="17"/>
      <c r="H355" s="17"/>
      <c r="I355" s="17"/>
      <c r="J355" s="20"/>
      <c r="K355" s="42"/>
      <c r="L355" s="90"/>
      <c r="M355" s="16"/>
      <c r="N355" s="16"/>
      <c r="O355" s="16"/>
      <c r="P355" s="16"/>
    </row>
    <row r="356" spans="1:16" x14ac:dyDescent="0.25">
      <c r="A356" s="15"/>
      <c r="B356" s="15"/>
      <c r="C356" s="15"/>
      <c r="D356" s="15"/>
      <c r="E356" s="15"/>
      <c r="F356" s="17"/>
      <c r="G356" s="17"/>
      <c r="H356" s="17"/>
      <c r="I356" s="17"/>
      <c r="J356" s="20"/>
      <c r="K356" s="42"/>
      <c r="L356" s="90"/>
      <c r="M356" s="16"/>
      <c r="N356" s="16"/>
      <c r="O356" s="16"/>
      <c r="P356" s="16"/>
    </row>
    <row r="357" spans="1:16" x14ac:dyDescent="0.25">
      <c r="A357" s="15"/>
      <c r="B357" s="15"/>
      <c r="C357" s="15"/>
      <c r="D357" s="15"/>
      <c r="E357" s="12" t="s">
        <v>83</v>
      </c>
      <c r="F357" s="17"/>
      <c r="G357" s="17"/>
      <c r="H357" s="17"/>
      <c r="I357" s="17"/>
      <c r="J357" s="21">
        <f>K357+L357</f>
        <v>0</v>
      </c>
      <c r="K357" s="44">
        <f>SUM(K333:K354)</f>
        <v>0</v>
      </c>
      <c r="L357" s="91">
        <f>L354</f>
        <v>0</v>
      </c>
      <c r="M357" s="16"/>
      <c r="N357" s="16"/>
      <c r="O357" s="16"/>
      <c r="P357" s="16"/>
    </row>
    <row r="358" spans="1:16" x14ac:dyDescent="0.25">
      <c r="A358" s="15"/>
      <c r="B358" s="15"/>
      <c r="C358" s="15"/>
      <c r="D358" s="15"/>
      <c r="E358" s="15"/>
      <c r="F358" s="17"/>
      <c r="G358" s="17"/>
      <c r="H358" s="17"/>
      <c r="I358" s="17"/>
      <c r="J358" s="20"/>
      <c r="K358" s="42"/>
      <c r="L358" s="90"/>
      <c r="M358" s="16"/>
      <c r="N358" s="16"/>
      <c r="O358" s="16"/>
      <c r="P358" s="16"/>
    </row>
    <row r="359" spans="1:16" x14ac:dyDescent="0.25">
      <c r="A359" s="15"/>
      <c r="B359" s="15"/>
      <c r="C359" s="15"/>
      <c r="D359" s="15"/>
      <c r="E359" s="15"/>
      <c r="F359" s="17"/>
      <c r="G359" s="17"/>
      <c r="H359" s="17"/>
      <c r="I359" s="17"/>
      <c r="J359" s="20"/>
      <c r="K359" s="42"/>
      <c r="L359" s="90"/>
      <c r="M359" s="16"/>
      <c r="N359" s="16"/>
      <c r="O359" s="16"/>
      <c r="P359" s="16"/>
    </row>
    <row r="360" spans="1:16" x14ac:dyDescent="0.25">
      <c r="A360" s="15"/>
      <c r="B360" s="15"/>
      <c r="C360" s="15"/>
      <c r="D360" s="15"/>
      <c r="E360" s="15"/>
      <c r="F360" s="17"/>
      <c r="G360" s="17"/>
      <c r="H360" s="17"/>
      <c r="I360" s="17"/>
      <c r="J360" s="20"/>
      <c r="K360" s="42"/>
      <c r="L360" s="90"/>
      <c r="M360" s="16"/>
      <c r="N360" s="16"/>
      <c r="O360" s="16"/>
      <c r="P360" s="16"/>
    </row>
    <row r="361" spans="1:16" x14ac:dyDescent="0.25">
      <c r="A361" s="15"/>
      <c r="B361" s="15"/>
      <c r="C361" s="15"/>
      <c r="D361" s="15"/>
      <c r="E361" s="15"/>
      <c r="F361" s="17"/>
      <c r="G361" s="17"/>
      <c r="H361" s="17"/>
      <c r="I361" s="17"/>
      <c r="J361" s="20"/>
      <c r="K361" s="42"/>
      <c r="L361" s="90"/>
      <c r="M361" s="16"/>
      <c r="N361" s="16"/>
      <c r="O361" s="16"/>
      <c r="P361" s="16"/>
    </row>
    <row r="362" spans="1:16" x14ac:dyDescent="0.25">
      <c r="A362" s="15" t="s">
        <v>319</v>
      </c>
      <c r="B362" s="89" t="s">
        <v>320</v>
      </c>
      <c r="C362" s="67"/>
      <c r="D362" s="67"/>
      <c r="E362" s="15"/>
      <c r="F362" s="17"/>
      <c r="G362" s="17"/>
      <c r="H362" s="17"/>
      <c r="I362" s="17"/>
      <c r="J362" s="20"/>
      <c r="K362" s="42"/>
      <c r="L362" s="90"/>
      <c r="M362" s="16"/>
      <c r="N362" s="16"/>
      <c r="O362" s="16"/>
      <c r="P362" s="16"/>
    </row>
    <row r="363" spans="1:16" ht="15.75" x14ac:dyDescent="0.25">
      <c r="A363" s="15" t="s">
        <v>370</v>
      </c>
      <c r="B363" s="68" t="s">
        <v>321</v>
      </c>
      <c r="C363" s="15"/>
      <c r="D363" s="15"/>
      <c r="E363" s="15"/>
      <c r="F363" s="40">
        <v>8</v>
      </c>
      <c r="G363" s="40" t="s">
        <v>30</v>
      </c>
      <c r="H363" s="40"/>
      <c r="I363" s="77"/>
      <c r="J363" s="73"/>
      <c r="K363" s="74">
        <f t="shared" ref="K363:K369" si="1">F363*I363</f>
        <v>0</v>
      </c>
      <c r="L363" s="92"/>
      <c r="M363" s="93"/>
      <c r="N363" s="16"/>
      <c r="O363" s="16"/>
      <c r="P363" s="16"/>
    </row>
    <row r="364" spans="1:16" ht="15.75" x14ac:dyDescent="0.25">
      <c r="A364" s="15" t="s">
        <v>371</v>
      </c>
      <c r="B364" s="68" t="s">
        <v>322</v>
      </c>
      <c r="C364" s="15"/>
      <c r="D364" s="15"/>
      <c r="E364" s="15"/>
      <c r="F364" s="40">
        <v>2</v>
      </c>
      <c r="G364" s="40" t="s">
        <v>30</v>
      </c>
      <c r="H364" s="40"/>
      <c r="I364" s="77"/>
      <c r="J364" s="73"/>
      <c r="K364" s="74">
        <f t="shared" si="1"/>
        <v>0</v>
      </c>
      <c r="L364" s="92"/>
      <c r="M364" s="93"/>
      <c r="N364" s="16"/>
      <c r="O364" s="16"/>
      <c r="P364" s="16"/>
    </row>
    <row r="365" spans="1:16" ht="15.75" x14ac:dyDescent="0.25">
      <c r="A365" s="15" t="s">
        <v>372</v>
      </c>
      <c r="B365" s="68" t="s">
        <v>323</v>
      </c>
      <c r="C365" s="15"/>
      <c r="D365" s="15"/>
      <c r="E365" s="15"/>
      <c r="F365" s="40">
        <v>1</v>
      </c>
      <c r="G365" s="40" t="s">
        <v>30</v>
      </c>
      <c r="H365" s="40"/>
      <c r="I365" s="77"/>
      <c r="J365" s="73"/>
      <c r="K365" s="74">
        <f t="shared" si="1"/>
        <v>0</v>
      </c>
      <c r="L365" s="92"/>
      <c r="M365" s="93"/>
      <c r="N365" s="16"/>
      <c r="O365" s="16"/>
      <c r="P365" s="16"/>
    </row>
    <row r="366" spans="1:16" ht="15.75" x14ac:dyDescent="0.25">
      <c r="A366" s="15" t="s">
        <v>373</v>
      </c>
      <c r="B366" s="68" t="s">
        <v>329</v>
      </c>
      <c r="C366" s="15"/>
      <c r="D366" s="15"/>
      <c r="E366" s="15"/>
      <c r="F366" s="40">
        <v>21</v>
      </c>
      <c r="G366" s="40" t="s">
        <v>30</v>
      </c>
      <c r="H366" s="40"/>
      <c r="I366" s="77"/>
      <c r="J366" s="73"/>
      <c r="K366" s="74">
        <f t="shared" si="1"/>
        <v>0</v>
      </c>
      <c r="L366" s="92"/>
      <c r="M366" s="93"/>
      <c r="N366" s="16"/>
      <c r="O366" s="16"/>
      <c r="P366" s="16"/>
    </row>
    <row r="367" spans="1:16" ht="15.75" x14ac:dyDescent="0.25">
      <c r="A367" s="15" t="s">
        <v>374</v>
      </c>
      <c r="B367" s="68" t="s">
        <v>330</v>
      </c>
      <c r="C367" s="15"/>
      <c r="D367" s="15"/>
      <c r="E367" s="15"/>
      <c r="F367" s="40">
        <v>10</v>
      </c>
      <c r="G367" s="40" t="s">
        <v>30</v>
      </c>
      <c r="H367" s="40"/>
      <c r="I367" s="77"/>
      <c r="J367" s="73"/>
      <c r="K367" s="74">
        <f t="shared" si="1"/>
        <v>0</v>
      </c>
      <c r="L367" s="92"/>
      <c r="M367" s="93"/>
      <c r="N367" s="16"/>
      <c r="O367" s="16"/>
      <c r="P367" s="16"/>
    </row>
    <row r="368" spans="1:16" ht="15.75" x14ac:dyDescent="0.25">
      <c r="A368" s="15" t="s">
        <v>375</v>
      </c>
      <c r="B368" s="68" t="s">
        <v>331</v>
      </c>
      <c r="C368" s="15"/>
      <c r="D368" s="15"/>
      <c r="E368" s="15"/>
      <c r="F368" s="40">
        <v>115</v>
      </c>
      <c r="G368" s="40" t="s">
        <v>30</v>
      </c>
      <c r="H368" s="40"/>
      <c r="I368" s="77"/>
      <c r="J368" s="73"/>
      <c r="K368" s="74">
        <f t="shared" si="1"/>
        <v>0</v>
      </c>
      <c r="L368" s="92"/>
      <c r="M368" s="93"/>
      <c r="N368" s="16"/>
      <c r="O368" s="16"/>
      <c r="P368" s="16"/>
    </row>
    <row r="369" spans="1:16" ht="15.75" x14ac:dyDescent="0.25">
      <c r="A369" s="15" t="s">
        <v>376</v>
      </c>
      <c r="B369" s="68" t="s">
        <v>332</v>
      </c>
      <c r="C369" s="15"/>
      <c r="D369" s="15"/>
      <c r="E369" s="15"/>
      <c r="F369" s="40">
        <v>11</v>
      </c>
      <c r="G369" s="40" t="s">
        <v>30</v>
      </c>
      <c r="H369" s="40"/>
      <c r="I369" s="77"/>
      <c r="J369" s="73"/>
      <c r="K369" s="74">
        <f t="shared" si="1"/>
        <v>0</v>
      </c>
      <c r="L369" s="92"/>
      <c r="M369" s="93"/>
      <c r="N369" s="16"/>
      <c r="O369" s="16"/>
      <c r="P369" s="16"/>
    </row>
    <row r="370" spans="1:16" s="13" customFormat="1" ht="15.75" x14ac:dyDescent="0.25">
      <c r="A370" s="15"/>
      <c r="B370" s="68" t="s">
        <v>310</v>
      </c>
      <c r="C370" s="15"/>
      <c r="D370" s="15"/>
      <c r="E370" s="15"/>
      <c r="F370" s="40"/>
      <c r="G370" s="40"/>
      <c r="H370" s="40"/>
      <c r="I370" s="77"/>
      <c r="J370" s="73"/>
      <c r="K370" s="74"/>
      <c r="L370" s="92"/>
      <c r="M370" s="93"/>
      <c r="N370" s="16"/>
      <c r="O370" s="16"/>
      <c r="P370" s="16"/>
    </row>
    <row r="371" spans="1:16" ht="15.75" x14ac:dyDescent="0.25">
      <c r="A371" s="15" t="s">
        <v>377</v>
      </c>
      <c r="B371" s="68" t="s">
        <v>333</v>
      </c>
      <c r="C371" s="15"/>
      <c r="D371" s="15"/>
      <c r="E371" s="15"/>
      <c r="F371" s="40">
        <v>37</v>
      </c>
      <c r="G371" s="40" t="s">
        <v>30</v>
      </c>
      <c r="H371" s="40"/>
      <c r="I371" s="77"/>
      <c r="J371" s="73"/>
      <c r="K371" s="74">
        <f>F371*I371</f>
        <v>0</v>
      </c>
      <c r="L371" s="92"/>
      <c r="M371" s="93"/>
      <c r="N371" s="16"/>
      <c r="O371" s="16"/>
      <c r="P371" s="16"/>
    </row>
    <row r="372" spans="1:16" s="13" customFormat="1" ht="15.75" x14ac:dyDescent="0.25">
      <c r="A372" s="15"/>
      <c r="B372" s="68" t="s">
        <v>328</v>
      </c>
      <c r="C372" s="15"/>
      <c r="D372" s="15"/>
      <c r="E372" s="15"/>
      <c r="F372" s="40"/>
      <c r="G372" s="40"/>
      <c r="H372" s="40"/>
      <c r="I372" s="77"/>
      <c r="J372" s="73"/>
      <c r="K372" s="74"/>
      <c r="L372" s="92"/>
      <c r="M372" s="93"/>
      <c r="N372" s="16"/>
      <c r="O372" s="16"/>
      <c r="P372" s="16"/>
    </row>
    <row r="373" spans="1:16" ht="15.75" x14ac:dyDescent="0.25">
      <c r="A373" s="15" t="s">
        <v>378</v>
      </c>
      <c r="B373" s="68" t="s">
        <v>324</v>
      </c>
      <c r="C373" s="15"/>
      <c r="D373" s="15"/>
      <c r="E373" s="15"/>
      <c r="F373" s="40">
        <v>20</v>
      </c>
      <c r="G373" s="40" t="s">
        <v>19</v>
      </c>
      <c r="H373" s="40"/>
      <c r="I373" s="77"/>
      <c r="J373" s="73"/>
      <c r="K373" s="74">
        <f t="shared" ref="K373:K379" si="2">F373*I373</f>
        <v>0</v>
      </c>
      <c r="L373" s="92"/>
      <c r="M373" s="93"/>
      <c r="N373" s="16"/>
      <c r="O373" s="16"/>
      <c r="P373" s="16"/>
    </row>
    <row r="374" spans="1:16" ht="15.75" x14ac:dyDescent="0.25">
      <c r="A374" s="15" t="s">
        <v>379</v>
      </c>
      <c r="B374" s="68" t="s">
        <v>325</v>
      </c>
      <c r="C374" s="15"/>
      <c r="D374" s="15"/>
      <c r="E374" s="15"/>
      <c r="F374" s="40">
        <v>25</v>
      </c>
      <c r="G374" s="40" t="s">
        <v>19</v>
      </c>
      <c r="H374" s="40"/>
      <c r="I374" s="79"/>
      <c r="J374" s="73"/>
      <c r="K374" s="74">
        <f t="shared" si="2"/>
        <v>0</v>
      </c>
      <c r="L374" s="92"/>
      <c r="M374" s="93"/>
      <c r="N374" s="16"/>
      <c r="O374" s="16"/>
      <c r="P374" s="16"/>
    </row>
    <row r="375" spans="1:16" ht="15.75" x14ac:dyDescent="0.25">
      <c r="A375" s="15" t="s">
        <v>380</v>
      </c>
      <c r="B375" s="68" t="s">
        <v>407</v>
      </c>
      <c r="C375" s="15"/>
      <c r="D375" s="15"/>
      <c r="E375" s="15"/>
      <c r="F375" s="40">
        <v>50</v>
      </c>
      <c r="G375" s="40" t="s">
        <v>30</v>
      </c>
      <c r="H375" s="40"/>
      <c r="I375" s="79"/>
      <c r="J375" s="73"/>
      <c r="K375" s="74">
        <f t="shared" si="2"/>
        <v>0</v>
      </c>
      <c r="L375" s="92"/>
      <c r="M375" s="93"/>
      <c r="N375" s="16"/>
      <c r="O375" s="16"/>
      <c r="P375" s="16"/>
    </row>
    <row r="376" spans="1:16" ht="15.75" x14ac:dyDescent="0.25">
      <c r="A376" s="15" t="s">
        <v>381</v>
      </c>
      <c r="B376" s="68" t="s">
        <v>412</v>
      </c>
      <c r="C376" s="15"/>
      <c r="D376" s="15"/>
      <c r="E376" s="15"/>
      <c r="F376" s="40">
        <v>1</v>
      </c>
      <c r="G376" s="40" t="s">
        <v>30</v>
      </c>
      <c r="H376" s="40"/>
      <c r="I376" s="80"/>
      <c r="J376" s="73"/>
      <c r="K376" s="74">
        <f t="shared" si="2"/>
        <v>0</v>
      </c>
      <c r="L376" s="92"/>
      <c r="M376" s="93"/>
      <c r="N376" s="16"/>
      <c r="O376" s="16"/>
      <c r="P376" s="16"/>
    </row>
    <row r="377" spans="1:16" ht="15.75" x14ac:dyDescent="0.25">
      <c r="A377" s="15" t="s">
        <v>382</v>
      </c>
      <c r="B377" s="68" t="s">
        <v>326</v>
      </c>
      <c r="C377" s="15"/>
      <c r="D377" s="15"/>
      <c r="E377" s="15"/>
      <c r="F377" s="40">
        <v>2</v>
      </c>
      <c r="G377" s="40" t="s">
        <v>30</v>
      </c>
      <c r="H377" s="40"/>
      <c r="I377" s="79"/>
      <c r="J377" s="73"/>
      <c r="K377" s="74">
        <f t="shared" si="2"/>
        <v>0</v>
      </c>
      <c r="L377" s="92"/>
      <c r="M377" s="93"/>
      <c r="N377" s="16"/>
      <c r="O377" s="16"/>
      <c r="P377" s="16"/>
    </row>
    <row r="378" spans="1:16" ht="15.75" x14ac:dyDescent="0.25">
      <c r="A378" s="15" t="s">
        <v>383</v>
      </c>
      <c r="B378" s="68" t="s">
        <v>327</v>
      </c>
      <c r="C378" s="15"/>
      <c r="D378" s="15"/>
      <c r="E378" s="15"/>
      <c r="F378" s="40">
        <v>2</v>
      </c>
      <c r="G378" s="40" t="s">
        <v>30</v>
      </c>
      <c r="H378" s="40"/>
      <c r="I378" s="40"/>
      <c r="J378" s="73"/>
      <c r="K378" s="74">
        <f t="shared" si="2"/>
        <v>0</v>
      </c>
      <c r="L378" s="92"/>
      <c r="M378" s="93"/>
      <c r="N378" s="16"/>
      <c r="O378" s="16"/>
      <c r="P378" s="16"/>
    </row>
    <row r="379" spans="1:16" ht="15.75" x14ac:dyDescent="0.25">
      <c r="A379" s="15" t="s">
        <v>384</v>
      </c>
      <c r="B379" s="68" t="s">
        <v>300</v>
      </c>
      <c r="C379" s="15"/>
      <c r="D379" s="15"/>
      <c r="E379" s="15"/>
      <c r="F379" s="40">
        <v>8</v>
      </c>
      <c r="G379" s="40" t="s">
        <v>30</v>
      </c>
      <c r="H379" s="40"/>
      <c r="I379" s="40"/>
      <c r="J379" s="73"/>
      <c r="K379" s="74">
        <f t="shared" si="2"/>
        <v>0</v>
      </c>
      <c r="L379" s="92"/>
      <c r="M379" s="93"/>
      <c r="N379" s="16"/>
      <c r="O379" s="16"/>
      <c r="P379" s="16"/>
    </row>
    <row r="380" spans="1:16" ht="15.75" x14ac:dyDescent="0.25">
      <c r="A380" s="15" t="s">
        <v>385</v>
      </c>
      <c r="B380" s="85" t="s">
        <v>334</v>
      </c>
      <c r="C380" s="15"/>
      <c r="D380" s="15"/>
      <c r="E380" s="15"/>
      <c r="F380" s="40">
        <v>220</v>
      </c>
      <c r="G380" s="40" t="s">
        <v>25</v>
      </c>
      <c r="H380" s="40"/>
      <c r="I380" s="40"/>
      <c r="J380" s="73"/>
      <c r="K380" s="74"/>
      <c r="L380" s="92">
        <f>F380*I380</f>
        <v>0</v>
      </c>
      <c r="M380" s="97"/>
      <c r="N380" s="16"/>
      <c r="O380" s="16"/>
      <c r="P380" s="16"/>
    </row>
    <row r="381" spans="1:16" x14ac:dyDescent="0.25">
      <c r="A381" s="15"/>
      <c r="B381" s="15"/>
      <c r="C381" s="15"/>
      <c r="D381" s="15"/>
      <c r="E381" s="15"/>
      <c r="F381" s="40"/>
      <c r="G381" s="40"/>
      <c r="H381" s="40"/>
      <c r="I381" s="40"/>
      <c r="J381" s="73"/>
      <c r="K381" s="74"/>
      <c r="L381" s="92"/>
      <c r="M381" s="16"/>
      <c r="N381" s="16"/>
      <c r="O381" s="16"/>
      <c r="P381" s="16"/>
    </row>
    <row r="382" spans="1:16" x14ac:dyDescent="0.25">
      <c r="A382" s="15"/>
      <c r="B382" s="15"/>
      <c r="C382" s="15"/>
      <c r="D382" s="15"/>
      <c r="E382" s="15"/>
      <c r="F382" s="40"/>
      <c r="G382" s="40"/>
      <c r="H382" s="40"/>
      <c r="I382" s="40"/>
      <c r="J382" s="73"/>
      <c r="K382" s="74"/>
      <c r="L382" s="92"/>
      <c r="M382" s="16"/>
      <c r="N382" s="16"/>
      <c r="O382" s="16"/>
      <c r="P382" s="16"/>
    </row>
    <row r="383" spans="1:16" x14ac:dyDescent="0.25">
      <c r="A383" s="15"/>
      <c r="B383" s="15"/>
      <c r="C383" s="15"/>
      <c r="D383" s="15"/>
      <c r="E383" s="12" t="s">
        <v>83</v>
      </c>
      <c r="F383" s="40"/>
      <c r="G383" s="40"/>
      <c r="H383" s="40"/>
      <c r="I383" s="40"/>
      <c r="J383" s="21">
        <f>K383+L383</f>
        <v>0</v>
      </c>
      <c r="K383" s="44">
        <f>SUM(K363:K380)</f>
        <v>0</v>
      </c>
      <c r="L383" s="91">
        <f>L380</f>
        <v>0</v>
      </c>
      <c r="M383" s="16"/>
      <c r="N383" s="16"/>
      <c r="O383" s="16"/>
      <c r="P383" s="16"/>
    </row>
    <row r="384" spans="1:16" x14ac:dyDescent="0.25">
      <c r="A384" s="15"/>
      <c r="B384" s="15"/>
      <c r="C384" s="15"/>
      <c r="D384" s="15"/>
      <c r="E384" s="15"/>
      <c r="F384" s="40"/>
      <c r="G384" s="40"/>
      <c r="H384" s="40"/>
      <c r="I384" s="40"/>
      <c r="J384" s="73"/>
      <c r="K384" s="74"/>
      <c r="L384" s="92"/>
      <c r="M384" s="16"/>
      <c r="N384" s="16"/>
      <c r="O384" s="16"/>
      <c r="P384" s="16"/>
    </row>
    <row r="385" spans="1:16" x14ac:dyDescent="0.25">
      <c r="A385" s="15"/>
      <c r="B385" s="15"/>
      <c r="C385" s="15"/>
      <c r="D385" s="15"/>
      <c r="E385" s="15"/>
      <c r="F385" s="40"/>
      <c r="G385" s="40"/>
      <c r="H385" s="40"/>
      <c r="I385" s="40"/>
      <c r="J385" s="73"/>
      <c r="K385" s="74"/>
      <c r="L385" s="92"/>
      <c r="M385" s="16"/>
      <c r="N385" s="16"/>
      <c r="O385" s="16"/>
      <c r="P385" s="16"/>
    </row>
    <row r="386" spans="1:16" ht="15.75" x14ac:dyDescent="0.25">
      <c r="A386" s="15" t="s">
        <v>335</v>
      </c>
      <c r="B386" s="89" t="s">
        <v>336</v>
      </c>
      <c r="C386" s="15"/>
      <c r="D386" s="15"/>
      <c r="E386" s="15"/>
      <c r="F386" s="40"/>
      <c r="G386" s="40"/>
      <c r="H386" s="40"/>
      <c r="I386" s="40"/>
      <c r="J386" s="73"/>
      <c r="K386" s="74"/>
      <c r="L386" s="92"/>
      <c r="M386" s="65"/>
      <c r="N386" s="65"/>
      <c r="O386" s="87"/>
      <c r="P386" s="86"/>
    </row>
    <row r="387" spans="1:16" ht="15.75" x14ac:dyDescent="0.25">
      <c r="A387" s="15" t="s">
        <v>386</v>
      </c>
      <c r="B387" s="68" t="s">
        <v>337</v>
      </c>
      <c r="C387" s="15"/>
      <c r="D387" s="15"/>
      <c r="E387" s="15"/>
      <c r="F387" s="40">
        <v>96</v>
      </c>
      <c r="G387" s="40" t="s">
        <v>30</v>
      </c>
      <c r="H387" s="40"/>
      <c r="I387" s="40"/>
      <c r="J387" s="73"/>
      <c r="K387" s="74">
        <f t="shared" ref="K387:K395" si="3">F387*I387</f>
        <v>0</v>
      </c>
      <c r="L387" s="92"/>
      <c r="M387" s="93"/>
      <c r="N387" s="16"/>
      <c r="O387" s="16"/>
      <c r="P387" s="16"/>
    </row>
    <row r="388" spans="1:16" ht="15.75" x14ac:dyDescent="0.25">
      <c r="A388" s="15" t="s">
        <v>389</v>
      </c>
      <c r="B388" s="68" t="s">
        <v>338</v>
      </c>
      <c r="C388" s="15"/>
      <c r="D388" s="15"/>
      <c r="E388" s="15"/>
      <c r="F388" s="40">
        <v>14</v>
      </c>
      <c r="G388" s="40" t="s">
        <v>30</v>
      </c>
      <c r="H388" s="40"/>
      <c r="I388" s="77"/>
      <c r="J388" s="73"/>
      <c r="K388" s="74">
        <f t="shared" si="3"/>
        <v>0</v>
      </c>
      <c r="L388" s="92"/>
      <c r="M388" s="93"/>
      <c r="N388" s="16"/>
      <c r="O388" s="16"/>
      <c r="P388" s="16"/>
    </row>
    <row r="389" spans="1:16" ht="15.75" x14ac:dyDescent="0.25">
      <c r="A389" s="15" t="s">
        <v>390</v>
      </c>
      <c r="B389" s="68" t="s">
        <v>339</v>
      </c>
      <c r="C389" s="15"/>
      <c r="D389" s="15"/>
      <c r="E389" s="15"/>
      <c r="F389" s="40">
        <v>110</v>
      </c>
      <c r="G389" s="40" t="s">
        <v>30</v>
      </c>
      <c r="H389" s="40"/>
      <c r="I389" s="79"/>
      <c r="J389" s="73"/>
      <c r="K389" s="74">
        <f t="shared" si="3"/>
        <v>0</v>
      </c>
      <c r="L389" s="92"/>
      <c r="M389" s="93"/>
      <c r="N389" s="16"/>
      <c r="O389" s="16"/>
      <c r="P389" s="16"/>
    </row>
    <row r="390" spans="1:16" ht="15.75" x14ac:dyDescent="0.25">
      <c r="A390" s="15" t="s">
        <v>391</v>
      </c>
      <c r="B390" s="68" t="s">
        <v>399</v>
      </c>
      <c r="C390" s="15"/>
      <c r="D390" s="15"/>
      <c r="E390" s="15"/>
      <c r="F390" s="40">
        <v>220</v>
      </c>
      <c r="G390" s="40" t="s">
        <v>15</v>
      </c>
      <c r="H390" s="40"/>
      <c r="I390" s="79"/>
      <c r="J390" s="73"/>
      <c r="K390" s="74">
        <f t="shared" si="3"/>
        <v>0</v>
      </c>
      <c r="L390" s="92"/>
      <c r="M390" s="93"/>
      <c r="N390" s="16"/>
      <c r="O390" s="16"/>
      <c r="P390" s="16"/>
    </row>
    <row r="391" spans="1:16" ht="15.75" x14ac:dyDescent="0.25">
      <c r="A391" s="15" t="s">
        <v>387</v>
      </c>
      <c r="B391" s="68" t="s">
        <v>340</v>
      </c>
      <c r="C391" s="15"/>
      <c r="D391" s="15"/>
      <c r="E391" s="15"/>
      <c r="F391" s="40">
        <v>40</v>
      </c>
      <c r="G391" s="40" t="s">
        <v>25</v>
      </c>
      <c r="H391" s="40"/>
      <c r="I391" s="79"/>
      <c r="J391" s="73"/>
      <c r="K391" s="74">
        <f t="shared" si="3"/>
        <v>0</v>
      </c>
      <c r="L391" s="92"/>
      <c r="M391" s="93"/>
      <c r="N391" s="16"/>
      <c r="O391" s="16"/>
      <c r="P391" s="16"/>
    </row>
    <row r="392" spans="1:16" ht="15.75" x14ac:dyDescent="0.25">
      <c r="A392" s="15" t="s">
        <v>392</v>
      </c>
      <c r="B392" s="68" t="s">
        <v>341</v>
      </c>
      <c r="C392" s="15"/>
      <c r="D392" s="15"/>
      <c r="E392" s="15"/>
      <c r="F392" s="40">
        <v>17</v>
      </c>
      <c r="G392" s="40" t="s">
        <v>15</v>
      </c>
      <c r="H392" s="40"/>
      <c r="I392" s="79"/>
      <c r="J392" s="73"/>
      <c r="K392" s="74">
        <f t="shared" si="3"/>
        <v>0</v>
      </c>
      <c r="L392" s="92"/>
      <c r="M392" s="93"/>
      <c r="N392" s="16"/>
      <c r="O392" s="16"/>
      <c r="P392" s="16"/>
    </row>
    <row r="393" spans="1:16" ht="15.75" x14ac:dyDescent="0.25">
      <c r="A393" s="15" t="s">
        <v>388</v>
      </c>
      <c r="B393" s="68" t="s">
        <v>342</v>
      </c>
      <c r="C393" s="15"/>
      <c r="D393" s="15"/>
      <c r="E393" s="15"/>
      <c r="F393" s="40">
        <v>6</v>
      </c>
      <c r="G393" s="40" t="s">
        <v>30</v>
      </c>
      <c r="H393" s="40"/>
      <c r="I393" s="79"/>
      <c r="J393" s="73"/>
      <c r="K393" s="74">
        <f t="shared" si="3"/>
        <v>0</v>
      </c>
      <c r="L393" s="92"/>
      <c r="M393" s="93"/>
      <c r="N393" s="16"/>
      <c r="O393" s="16"/>
      <c r="P393" s="16"/>
    </row>
    <row r="394" spans="1:16" ht="15.75" x14ac:dyDescent="0.25">
      <c r="A394" s="15" t="s">
        <v>393</v>
      </c>
      <c r="B394" s="68" t="s">
        <v>343</v>
      </c>
      <c r="C394" s="15"/>
      <c r="D394" s="15"/>
      <c r="E394" s="15"/>
      <c r="F394" s="40">
        <v>150</v>
      </c>
      <c r="G394" s="40" t="s">
        <v>25</v>
      </c>
      <c r="H394" s="40"/>
      <c r="I394" s="79"/>
      <c r="J394" s="73"/>
      <c r="K394" s="74">
        <f t="shared" si="3"/>
        <v>0</v>
      </c>
      <c r="L394" s="92"/>
      <c r="M394" s="93"/>
      <c r="N394" s="16"/>
      <c r="O394" s="16"/>
      <c r="P394" s="16"/>
    </row>
    <row r="395" spans="1:16" ht="15.75" x14ac:dyDescent="0.25">
      <c r="A395" s="15" t="s">
        <v>394</v>
      </c>
      <c r="B395" s="68" t="s">
        <v>344</v>
      </c>
      <c r="C395" s="15"/>
      <c r="D395" s="15"/>
      <c r="E395" s="15"/>
      <c r="F395" s="40">
        <v>30</v>
      </c>
      <c r="G395" s="40" t="s">
        <v>19</v>
      </c>
      <c r="H395" s="40"/>
      <c r="I395" s="79"/>
      <c r="J395" s="73"/>
      <c r="K395" s="74">
        <f t="shared" si="3"/>
        <v>0</v>
      </c>
      <c r="L395" s="92"/>
      <c r="M395" s="93"/>
      <c r="N395" s="16"/>
      <c r="O395" s="16"/>
      <c r="P395" s="16"/>
    </row>
    <row r="396" spans="1:16" ht="15.75" x14ac:dyDescent="0.25">
      <c r="A396" s="15"/>
      <c r="B396" s="69" t="s">
        <v>345</v>
      </c>
      <c r="C396" s="15"/>
      <c r="D396" s="15"/>
      <c r="E396" s="15"/>
      <c r="F396" s="40"/>
      <c r="G396" s="40"/>
      <c r="H396" s="40"/>
      <c r="I396" s="40"/>
      <c r="J396" s="73"/>
      <c r="K396" s="74"/>
      <c r="L396" s="92"/>
      <c r="M396" s="94"/>
      <c r="N396" s="16"/>
      <c r="O396" s="16"/>
      <c r="P396" s="16"/>
    </row>
    <row r="397" spans="1:16" ht="15.75" x14ac:dyDescent="0.25">
      <c r="A397" s="15" t="s">
        <v>395</v>
      </c>
      <c r="B397" s="68" t="s">
        <v>349</v>
      </c>
      <c r="C397" s="15"/>
      <c r="D397" s="15"/>
      <c r="E397" s="15"/>
      <c r="F397" s="40">
        <v>330</v>
      </c>
      <c r="G397" s="40" t="s">
        <v>30</v>
      </c>
      <c r="H397" s="40"/>
      <c r="I397" s="40"/>
      <c r="J397" s="73"/>
      <c r="K397" s="74">
        <f>F397*I397</f>
        <v>0</v>
      </c>
      <c r="L397" s="92"/>
      <c r="M397" s="93"/>
      <c r="N397" s="16"/>
      <c r="O397" s="16"/>
      <c r="P397" s="16"/>
    </row>
    <row r="398" spans="1:16" s="13" customFormat="1" ht="15.75" x14ac:dyDescent="0.25">
      <c r="A398" s="15"/>
      <c r="B398" s="68" t="s">
        <v>348</v>
      </c>
      <c r="C398" s="15"/>
      <c r="D398" s="15"/>
      <c r="E398" s="15"/>
      <c r="F398" s="40"/>
      <c r="G398" s="40"/>
      <c r="H398" s="40"/>
      <c r="I398" s="40"/>
      <c r="J398" s="73"/>
      <c r="K398" s="74"/>
      <c r="L398" s="92"/>
      <c r="M398" s="93"/>
      <c r="N398" s="16"/>
      <c r="O398" s="16"/>
      <c r="P398" s="16"/>
    </row>
    <row r="399" spans="1:16" ht="15.75" x14ac:dyDescent="0.25">
      <c r="A399" s="15" t="s">
        <v>396</v>
      </c>
      <c r="B399" s="68" t="s">
        <v>346</v>
      </c>
      <c r="C399" s="15"/>
      <c r="D399" s="15"/>
      <c r="E399" s="15"/>
      <c r="F399" s="40">
        <v>25</v>
      </c>
      <c r="G399" s="40" t="s">
        <v>30</v>
      </c>
      <c r="H399" s="40"/>
      <c r="I399" s="40"/>
      <c r="J399" s="73"/>
      <c r="K399" s="74">
        <f>F399*I399</f>
        <v>0</v>
      </c>
      <c r="L399" s="92"/>
      <c r="M399" s="93"/>
      <c r="N399" s="16"/>
      <c r="O399" s="16"/>
      <c r="P399" s="16"/>
    </row>
    <row r="400" spans="1:16" ht="15.75" x14ac:dyDescent="0.25">
      <c r="A400" s="15" t="s">
        <v>397</v>
      </c>
      <c r="B400" s="68" t="s">
        <v>347</v>
      </c>
      <c r="C400" s="15"/>
      <c r="D400" s="15"/>
      <c r="E400" s="15"/>
      <c r="F400" s="40">
        <v>100</v>
      </c>
      <c r="G400" s="40" t="s">
        <v>25</v>
      </c>
      <c r="H400" s="40"/>
      <c r="I400" s="40"/>
      <c r="J400" s="73"/>
      <c r="K400" s="74">
        <f>F400*I400</f>
        <v>0</v>
      </c>
      <c r="L400" s="92"/>
      <c r="M400" s="93"/>
      <c r="N400" s="16"/>
      <c r="O400" s="16"/>
      <c r="P400" s="16"/>
    </row>
    <row r="401" spans="1:16" x14ac:dyDescent="0.25">
      <c r="A401" s="15" t="s">
        <v>398</v>
      </c>
      <c r="B401" s="15" t="s">
        <v>350</v>
      </c>
      <c r="C401" s="15"/>
      <c r="D401" s="15"/>
      <c r="E401" s="15"/>
      <c r="F401" s="40">
        <v>220</v>
      </c>
      <c r="G401" s="40" t="s">
        <v>25</v>
      </c>
      <c r="H401" s="40"/>
      <c r="I401" s="40"/>
      <c r="J401" s="73"/>
      <c r="K401" s="74"/>
      <c r="L401" s="92">
        <f>F401*I401</f>
        <v>0</v>
      </c>
      <c r="M401" s="16"/>
      <c r="N401" s="16"/>
      <c r="O401" s="16"/>
      <c r="P401" s="16"/>
    </row>
    <row r="402" spans="1:16" x14ac:dyDescent="0.25">
      <c r="A402" s="15"/>
      <c r="B402" s="15"/>
      <c r="C402" s="15"/>
      <c r="D402" s="15"/>
      <c r="E402" s="15"/>
      <c r="F402" s="40"/>
      <c r="G402" s="40"/>
      <c r="H402" s="40"/>
      <c r="I402" s="40"/>
      <c r="J402" s="73"/>
      <c r="K402" s="74"/>
      <c r="L402" s="78"/>
      <c r="M402" s="16"/>
      <c r="N402" s="16"/>
      <c r="O402" s="16"/>
      <c r="P402" s="16"/>
    </row>
    <row r="403" spans="1:16" x14ac:dyDescent="0.25">
      <c r="A403" s="15"/>
      <c r="B403" s="15"/>
      <c r="C403" s="15"/>
      <c r="D403" s="15"/>
      <c r="E403" s="15"/>
      <c r="F403" s="40"/>
      <c r="G403" s="40"/>
      <c r="H403" s="40"/>
      <c r="I403" s="40"/>
      <c r="J403" s="73"/>
      <c r="K403" s="74"/>
      <c r="L403" s="78"/>
      <c r="M403" s="16"/>
      <c r="N403" s="16"/>
      <c r="O403" s="16"/>
      <c r="P403" s="16"/>
    </row>
    <row r="404" spans="1:16" x14ac:dyDescent="0.25">
      <c r="A404" s="15"/>
      <c r="B404" s="15"/>
      <c r="C404" s="15"/>
      <c r="D404" s="15"/>
      <c r="E404" s="12" t="s">
        <v>83</v>
      </c>
      <c r="F404" s="40"/>
      <c r="G404" s="40"/>
      <c r="H404" s="70"/>
      <c r="I404" s="40"/>
      <c r="J404" s="21">
        <f>K404+L404</f>
        <v>0</v>
      </c>
      <c r="K404" s="44">
        <f>SUM(K387:K401)</f>
        <v>0</v>
      </c>
      <c r="L404" s="43">
        <f>L401</f>
        <v>0</v>
      </c>
      <c r="M404" s="16"/>
      <c r="N404" s="16"/>
      <c r="O404" s="16"/>
      <c r="P404" s="16"/>
    </row>
    <row r="405" spans="1:16" x14ac:dyDescent="0.25">
      <c r="A405" s="15"/>
      <c r="B405" s="15"/>
      <c r="C405" s="15"/>
      <c r="D405" s="15"/>
      <c r="E405" s="15"/>
      <c r="F405" s="17"/>
      <c r="G405" s="17"/>
      <c r="H405" s="17"/>
      <c r="I405" s="17"/>
      <c r="J405" s="17"/>
      <c r="K405" s="17"/>
      <c r="L405" s="17"/>
      <c r="M405" s="16"/>
      <c r="N405" s="16"/>
      <c r="O405" s="16"/>
      <c r="P405" s="16"/>
    </row>
    <row r="406" spans="1:16" x14ac:dyDescent="0.25">
      <c r="A406" s="15"/>
      <c r="B406" s="15"/>
      <c r="C406" s="15"/>
      <c r="D406" s="15"/>
      <c r="E406" s="15"/>
      <c r="F406" s="17"/>
      <c r="G406" s="17"/>
      <c r="H406" s="17"/>
      <c r="I406" s="17"/>
      <c r="J406" s="17"/>
      <c r="K406" s="17"/>
      <c r="L406" s="17"/>
      <c r="M406" s="16"/>
      <c r="N406" s="16"/>
      <c r="O406" s="16"/>
      <c r="P406" s="16"/>
    </row>
    <row r="407" spans="1:16" x14ac:dyDescent="0.25">
      <c r="A407" s="15"/>
      <c r="B407" s="71" t="s">
        <v>351</v>
      </c>
      <c r="C407" s="71"/>
      <c r="D407" s="71"/>
      <c r="E407" s="71"/>
      <c r="F407" s="72"/>
      <c r="G407" s="55"/>
      <c r="H407" s="55"/>
      <c r="I407" s="55"/>
      <c r="J407" s="55">
        <f>J357+J383+J404</f>
        <v>0</v>
      </c>
      <c r="K407" s="55">
        <f>K357+K383+K404</f>
        <v>0</v>
      </c>
      <c r="L407" s="55">
        <f>L357+L383+L404</f>
        <v>0</v>
      </c>
      <c r="M407" s="16"/>
      <c r="N407" s="16"/>
      <c r="O407" s="19"/>
      <c r="P407" s="16"/>
    </row>
    <row r="408" spans="1:16" x14ac:dyDescent="0.25">
      <c r="A408" s="15"/>
      <c r="B408" s="15"/>
      <c r="C408" s="15"/>
      <c r="D408" s="15"/>
      <c r="E408" s="15"/>
      <c r="F408" s="17"/>
      <c r="G408" s="17"/>
      <c r="H408" s="17"/>
      <c r="I408" s="17"/>
      <c r="J408" s="17"/>
      <c r="K408" s="17"/>
      <c r="L408" s="17"/>
      <c r="M408" s="16"/>
      <c r="N408" s="16"/>
      <c r="O408" s="16"/>
      <c r="P408" s="16"/>
    </row>
    <row r="409" spans="1:16" x14ac:dyDescent="0.25">
      <c r="A409" s="15"/>
      <c r="B409" s="15"/>
      <c r="C409" s="15"/>
      <c r="D409" s="15"/>
      <c r="E409" s="15"/>
      <c r="F409" s="17"/>
      <c r="G409" s="17"/>
      <c r="H409" s="17"/>
      <c r="I409" s="17"/>
      <c r="J409" s="17"/>
      <c r="K409" s="17"/>
      <c r="L409" s="17"/>
      <c r="M409" s="16"/>
      <c r="N409" s="16"/>
      <c r="O409" s="16"/>
      <c r="P409" s="16"/>
    </row>
    <row r="410" spans="1:16" x14ac:dyDescent="0.25">
      <c r="A410" s="15"/>
      <c r="B410" s="15"/>
      <c r="C410" s="15"/>
      <c r="D410" s="15"/>
      <c r="E410" s="15"/>
      <c r="F410" s="17"/>
      <c r="G410" s="17"/>
      <c r="H410" s="17"/>
      <c r="I410" s="17"/>
      <c r="J410" s="17"/>
      <c r="K410" s="17"/>
      <c r="L410" s="17"/>
      <c r="M410" s="16"/>
      <c r="N410" s="16"/>
      <c r="O410" s="16"/>
      <c r="P410" s="16"/>
    </row>
    <row r="411" spans="1:16" x14ac:dyDescent="0.25">
      <c r="A411" s="15"/>
      <c r="B411" s="15"/>
      <c r="C411" s="15"/>
      <c r="D411" s="15"/>
      <c r="E411" s="52" t="s">
        <v>352</v>
      </c>
      <c r="F411" s="55"/>
      <c r="G411" s="55"/>
      <c r="H411" s="55"/>
      <c r="I411" s="55"/>
      <c r="J411" s="55">
        <f>J187+J328+J407</f>
        <v>0</v>
      </c>
      <c r="K411" s="55">
        <f>K187+K328+K407</f>
        <v>0</v>
      </c>
      <c r="L411" s="55">
        <f>L187+L328+L407</f>
        <v>0</v>
      </c>
      <c r="M411" s="16"/>
      <c r="N411" s="16"/>
      <c r="O411" s="19"/>
      <c r="P411" s="16"/>
    </row>
    <row r="412" spans="1:16" x14ac:dyDescent="0.25">
      <c r="A412" s="15"/>
      <c r="B412" s="15"/>
      <c r="C412" s="15"/>
      <c r="D412" s="15"/>
      <c r="E412" s="15"/>
      <c r="F412" s="17"/>
      <c r="G412" s="17"/>
      <c r="H412" s="17"/>
      <c r="I412" s="17"/>
      <c r="J412" s="17"/>
      <c r="K412" s="17"/>
      <c r="L412" s="17"/>
      <c r="M412" s="16"/>
      <c r="N412" s="16"/>
      <c r="O412" s="16"/>
      <c r="P412" s="16"/>
    </row>
    <row r="413" spans="1:16" x14ac:dyDescent="0.25">
      <c r="A413" s="15"/>
      <c r="B413" s="15"/>
      <c r="C413" s="15"/>
      <c r="D413" s="15"/>
      <c r="E413" s="15"/>
      <c r="F413" s="17"/>
      <c r="G413" s="17"/>
      <c r="H413" s="17"/>
      <c r="I413" s="17"/>
      <c r="J413" s="17"/>
      <c r="K413" s="17"/>
      <c r="L413" s="17"/>
      <c r="M413" s="16"/>
      <c r="N413" s="16"/>
      <c r="O413" s="16"/>
      <c r="P413" s="16"/>
    </row>
    <row r="414" spans="1:16" x14ac:dyDescent="0.25">
      <c r="A414" s="15"/>
      <c r="B414" s="15"/>
      <c r="C414" s="15"/>
      <c r="D414" s="15"/>
      <c r="E414" s="15"/>
      <c r="F414" s="17"/>
      <c r="G414" s="17"/>
      <c r="H414" s="17"/>
      <c r="I414" s="17"/>
      <c r="J414" s="17"/>
      <c r="K414" s="17"/>
      <c r="L414" s="17"/>
      <c r="M414" s="16"/>
      <c r="N414" s="16"/>
      <c r="O414" s="16"/>
      <c r="P414" s="16"/>
    </row>
    <row r="415" spans="1:16" x14ac:dyDescent="0.25">
      <c r="A415" s="16"/>
      <c r="B415" s="16"/>
      <c r="C415" s="16"/>
      <c r="D415" s="16"/>
      <c r="E415" s="16"/>
      <c r="F415" s="19"/>
      <c r="G415" s="19"/>
      <c r="H415" s="19"/>
      <c r="I415" s="19"/>
      <c r="J415" s="19"/>
      <c r="K415" s="19"/>
      <c r="L415" s="19"/>
      <c r="M415" s="16"/>
      <c r="N415" s="16"/>
      <c r="O415" s="16"/>
      <c r="P415" s="16"/>
    </row>
    <row r="416" spans="1:16" x14ac:dyDescent="0.25">
      <c r="A416" s="16"/>
      <c r="B416" s="16"/>
      <c r="C416" s="16"/>
      <c r="D416" s="16"/>
      <c r="E416" s="16"/>
      <c r="F416" s="19"/>
      <c r="G416" s="19"/>
      <c r="H416" s="19"/>
      <c r="I416" s="19"/>
      <c r="J416" s="19"/>
      <c r="K416" s="19"/>
      <c r="L416" s="19"/>
      <c r="M416" s="16"/>
      <c r="N416" s="16"/>
      <c r="O416" s="16"/>
      <c r="P416" s="16"/>
    </row>
    <row r="417" spans="1:16" x14ac:dyDescent="0.25">
      <c r="A417" s="3" t="s">
        <v>404</v>
      </c>
      <c r="B417" s="3"/>
      <c r="C417" s="3"/>
      <c r="D417" s="3"/>
      <c r="E417" s="3"/>
      <c r="F417" s="76"/>
      <c r="G417" s="76"/>
      <c r="H417" s="76"/>
      <c r="I417" s="76"/>
      <c r="J417" s="76"/>
      <c r="K417" s="76"/>
      <c r="L417" s="19"/>
      <c r="M417" s="16"/>
      <c r="N417" s="16"/>
      <c r="O417" s="16"/>
      <c r="P417" s="16"/>
    </row>
    <row r="418" spans="1:16" x14ac:dyDescent="0.25">
      <c r="A418" s="16" t="s">
        <v>405</v>
      </c>
      <c r="B418" s="16"/>
      <c r="C418" s="16"/>
      <c r="D418" s="16"/>
      <c r="E418" s="16"/>
      <c r="F418" s="19"/>
      <c r="G418" s="19"/>
      <c r="H418" s="19"/>
      <c r="I418" s="19"/>
      <c r="J418" s="19"/>
      <c r="K418" s="19"/>
      <c r="L418" s="19"/>
      <c r="M418" s="16"/>
      <c r="N418" s="16"/>
      <c r="O418" s="16"/>
      <c r="P418" s="16"/>
    </row>
    <row r="419" spans="1:16" x14ac:dyDescent="0.25">
      <c r="A419" s="16" t="s">
        <v>406</v>
      </c>
      <c r="B419" s="16"/>
      <c r="C419" s="16"/>
      <c r="D419" s="16"/>
      <c r="E419" s="16"/>
      <c r="F419" s="19"/>
      <c r="G419" s="19"/>
      <c r="H419" s="19"/>
      <c r="I419" s="19"/>
      <c r="J419" s="19"/>
      <c r="K419" s="19"/>
      <c r="L419" s="19"/>
      <c r="M419" s="16"/>
      <c r="N419" s="16"/>
      <c r="O419" s="16"/>
      <c r="P419" s="16"/>
    </row>
    <row r="420" spans="1:16" x14ac:dyDescent="0.25">
      <c r="A420" s="16"/>
      <c r="B420" s="16"/>
      <c r="C420" s="16"/>
      <c r="D420" s="16"/>
      <c r="E420" s="16"/>
      <c r="F420" s="19"/>
      <c r="G420" s="19"/>
      <c r="H420" s="19"/>
      <c r="I420" s="19"/>
      <c r="J420" s="19"/>
      <c r="K420" s="19"/>
      <c r="L420" s="19"/>
      <c r="M420" s="16"/>
      <c r="N420" s="16"/>
      <c r="O420" s="16"/>
      <c r="P420" s="16"/>
    </row>
    <row r="421" spans="1:16" x14ac:dyDescent="0.25">
      <c r="A421" s="16"/>
      <c r="B421" s="16"/>
      <c r="C421" s="16"/>
      <c r="D421" s="16"/>
      <c r="E421" s="16"/>
      <c r="F421" s="19"/>
      <c r="G421" s="19"/>
      <c r="H421" s="19"/>
      <c r="I421" s="19"/>
      <c r="J421" s="19"/>
      <c r="K421" s="19"/>
      <c r="L421" s="19"/>
      <c r="M421" s="16"/>
      <c r="N421" s="16"/>
      <c r="O421" s="16"/>
      <c r="P421" s="16"/>
    </row>
    <row r="422" spans="1:16" x14ac:dyDescent="0.25">
      <c r="A422" s="16"/>
      <c r="B422" s="16"/>
      <c r="C422" s="16"/>
      <c r="D422" s="16"/>
      <c r="E422" s="16"/>
      <c r="F422" s="19"/>
      <c r="G422" s="19"/>
      <c r="H422" s="19"/>
      <c r="I422" s="19"/>
      <c r="J422" s="19"/>
      <c r="K422" s="19"/>
      <c r="L422" s="19"/>
      <c r="M422" s="16"/>
      <c r="N422" s="16"/>
      <c r="O422" s="16"/>
      <c r="P422" s="16"/>
    </row>
    <row r="423" spans="1:16" x14ac:dyDescent="0.25">
      <c r="A423" s="16"/>
      <c r="B423" s="16"/>
      <c r="C423" s="16"/>
      <c r="D423" s="16"/>
      <c r="E423" s="16"/>
      <c r="F423" s="19"/>
      <c r="G423" s="19"/>
      <c r="H423" s="19"/>
      <c r="I423" s="19"/>
      <c r="J423" s="19"/>
      <c r="K423" s="19"/>
      <c r="L423" s="19"/>
      <c r="M423" s="16"/>
      <c r="N423" s="16"/>
      <c r="O423" s="16"/>
      <c r="P423" s="16"/>
    </row>
    <row r="424" spans="1:16" x14ac:dyDescent="0.25">
      <c r="A424" s="16"/>
      <c r="B424" s="16"/>
      <c r="C424" s="16"/>
      <c r="D424" s="16"/>
      <c r="E424" s="16"/>
      <c r="F424" s="19"/>
      <c r="G424" s="19"/>
      <c r="H424" s="19"/>
      <c r="I424" s="19"/>
      <c r="J424" s="19"/>
      <c r="K424" s="19"/>
      <c r="L424" s="19"/>
      <c r="M424" s="16"/>
      <c r="N424" s="16"/>
      <c r="O424" s="16"/>
      <c r="P424" s="16"/>
    </row>
    <row r="425" spans="1:16" x14ac:dyDescent="0.25">
      <c r="A425" s="16"/>
      <c r="B425" s="16"/>
      <c r="C425" s="16"/>
      <c r="D425" s="16"/>
      <c r="E425" s="16"/>
      <c r="F425" s="19"/>
      <c r="G425" s="19"/>
      <c r="H425" s="19"/>
      <c r="I425" s="19"/>
      <c r="J425" s="19"/>
      <c r="K425" s="19"/>
      <c r="L425" s="19"/>
      <c r="M425" s="16"/>
      <c r="N425" s="16"/>
      <c r="O425" s="16"/>
      <c r="P425" s="16"/>
    </row>
    <row r="426" spans="1:16" x14ac:dyDescent="0.25">
      <c r="A426" s="16"/>
      <c r="B426" s="16"/>
      <c r="C426" s="16"/>
      <c r="D426" s="16"/>
      <c r="E426" s="16"/>
      <c r="F426" s="19"/>
      <c r="G426" s="19"/>
      <c r="H426" s="19"/>
      <c r="I426" s="19"/>
      <c r="J426" s="19"/>
      <c r="K426" s="19"/>
      <c r="L426" s="19"/>
      <c r="M426" s="16"/>
      <c r="N426" s="16"/>
      <c r="O426" s="16"/>
      <c r="P426" s="16"/>
    </row>
    <row r="427" spans="1:16" x14ac:dyDescent="0.25">
      <c r="A427" s="16"/>
      <c r="B427" s="16"/>
      <c r="C427" s="16"/>
      <c r="D427" s="16"/>
      <c r="E427" s="16"/>
      <c r="F427" s="19"/>
      <c r="G427" s="19"/>
      <c r="H427" s="19"/>
      <c r="I427" s="19"/>
      <c r="J427" s="19"/>
      <c r="K427" s="19"/>
      <c r="L427" s="19"/>
      <c r="M427" s="16"/>
    </row>
    <row r="428" spans="1:16" x14ac:dyDescent="0.25">
      <c r="A428" s="16"/>
      <c r="B428" s="16"/>
      <c r="C428" s="16"/>
      <c r="D428" s="16"/>
      <c r="E428" s="16"/>
      <c r="F428" s="19"/>
      <c r="G428" s="19"/>
      <c r="H428" s="19"/>
      <c r="I428" s="19"/>
      <c r="J428" s="19"/>
      <c r="K428" s="19"/>
      <c r="L428" s="19"/>
    </row>
    <row r="429" spans="1:16" x14ac:dyDescent="0.25">
      <c r="A429" s="16"/>
      <c r="B429" s="16"/>
      <c r="C429" s="16"/>
      <c r="D429" s="16"/>
      <c r="E429" s="16"/>
      <c r="F429" s="19"/>
      <c r="G429" s="19"/>
      <c r="H429" s="19"/>
      <c r="I429" s="19"/>
      <c r="J429" s="19"/>
      <c r="K429" s="19"/>
      <c r="L429" s="19"/>
    </row>
    <row r="430" spans="1:16" x14ac:dyDescent="0.25">
      <c r="A430" s="16"/>
      <c r="B430" s="16"/>
      <c r="C430" s="16"/>
      <c r="D430" s="16"/>
      <c r="E430" s="16"/>
      <c r="F430" s="19"/>
      <c r="G430" s="19"/>
      <c r="H430" s="19"/>
      <c r="I430" s="19"/>
      <c r="J430" s="19"/>
      <c r="K430" s="19"/>
      <c r="L430" s="19"/>
    </row>
    <row r="431" spans="1:16" x14ac:dyDescent="0.25">
      <c r="A431" s="16"/>
      <c r="B431" s="16"/>
      <c r="C431" s="16"/>
      <c r="D431" s="16"/>
      <c r="E431" s="16"/>
      <c r="F431" s="19"/>
      <c r="G431" s="19"/>
      <c r="H431" s="19"/>
      <c r="I431" s="19"/>
      <c r="J431" s="19"/>
      <c r="K431" s="19"/>
      <c r="L431" s="19"/>
    </row>
    <row r="432" spans="1:16" x14ac:dyDescent="0.25">
      <c r="A432" s="16"/>
      <c r="B432" s="16"/>
      <c r="C432" s="16"/>
      <c r="D432" s="16"/>
      <c r="E432" s="16"/>
      <c r="F432" s="19"/>
      <c r="G432" s="19"/>
      <c r="H432" s="19"/>
      <c r="I432" s="19"/>
      <c r="J432" s="19"/>
      <c r="K432" s="19"/>
      <c r="L432" s="19"/>
    </row>
    <row r="433" spans="1:12" x14ac:dyDescent="0.25">
      <c r="A433" s="16"/>
      <c r="B433" s="16"/>
      <c r="C433" s="16"/>
      <c r="D433" s="16"/>
      <c r="E433" s="16"/>
      <c r="F433" s="19"/>
      <c r="G433" s="19"/>
      <c r="H433" s="19"/>
      <c r="I433" s="19"/>
      <c r="J433" s="19"/>
      <c r="K433" s="19"/>
      <c r="L433" s="19"/>
    </row>
    <row r="434" spans="1:12" x14ac:dyDescent="0.25">
      <c r="A434" s="16"/>
      <c r="B434" s="16"/>
      <c r="C434" s="16"/>
      <c r="D434" s="16"/>
      <c r="E434" s="16"/>
      <c r="F434" s="19"/>
      <c r="G434" s="19"/>
      <c r="H434" s="19"/>
      <c r="I434" s="19"/>
      <c r="J434" s="19"/>
      <c r="K434" s="19"/>
      <c r="L434" s="19"/>
    </row>
    <row r="435" spans="1:12" x14ac:dyDescent="0.25">
      <c r="A435" s="16"/>
      <c r="B435" s="16"/>
      <c r="C435" s="16"/>
      <c r="D435" s="16"/>
      <c r="E435" s="16"/>
      <c r="F435" s="19"/>
      <c r="G435" s="19"/>
      <c r="H435" s="19"/>
      <c r="I435" s="19"/>
      <c r="J435" s="19"/>
      <c r="K435" s="19"/>
      <c r="L435" s="19"/>
    </row>
    <row r="436" spans="1:12" x14ac:dyDescent="0.25">
      <c r="A436" s="16"/>
      <c r="B436" s="16"/>
      <c r="C436" s="16"/>
      <c r="D436" s="16"/>
      <c r="E436" s="16"/>
      <c r="F436" s="19"/>
      <c r="G436" s="19"/>
      <c r="H436" s="19"/>
      <c r="I436" s="19"/>
      <c r="J436" s="19"/>
      <c r="K436" s="19"/>
      <c r="L436" s="19"/>
    </row>
    <row r="437" spans="1:12" x14ac:dyDescent="0.25">
      <c r="A437" s="16"/>
      <c r="B437" s="16"/>
      <c r="C437" s="16"/>
      <c r="D437" s="16"/>
      <c r="E437" s="16"/>
      <c r="F437" s="19"/>
      <c r="G437" s="19"/>
      <c r="H437" s="19"/>
      <c r="I437" s="19"/>
      <c r="J437" s="19"/>
      <c r="K437" s="19"/>
      <c r="L437" s="19"/>
    </row>
  </sheetData>
  <pageMargins left="0.511811024" right="0.511811024" top="0.78740157499999996" bottom="0.78740157499999996" header="0.31496062000000002" footer="0.31496062000000002"/>
  <pageSetup paperSize="9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selection activeCell="Q8" sqref="Q8"/>
    </sheetView>
  </sheetViews>
  <sheetFormatPr defaultRowHeight="15" x14ac:dyDescent="0.25"/>
  <cols>
    <col min="6" max="6" width="10.140625" bestFit="1" customWidth="1"/>
    <col min="10" max="10" width="10.140625" bestFit="1" customWidth="1"/>
    <col min="12" max="12" width="10.140625" bestFit="1" customWidth="1"/>
    <col min="14" max="14" width="10.140625" bestFit="1" customWidth="1"/>
  </cols>
  <sheetData>
    <row r="1" spans="1:15" x14ac:dyDescent="0.2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15" ht="18.75" x14ac:dyDescent="0.3">
      <c r="A2" s="13"/>
      <c r="B2" s="13"/>
      <c r="C2" s="13"/>
      <c r="D2" s="13"/>
      <c r="E2" s="13"/>
      <c r="F2" s="5" t="s">
        <v>94</v>
      </c>
      <c r="G2" s="6"/>
      <c r="H2" s="13"/>
      <c r="I2" s="13"/>
      <c r="J2" s="13"/>
      <c r="K2" s="13"/>
      <c r="L2" s="13"/>
      <c r="M2" s="13"/>
      <c r="N2" s="13"/>
      <c r="O2" s="13"/>
    </row>
    <row r="3" spans="1:15" x14ac:dyDescent="0.25">
      <c r="A3" s="13"/>
      <c r="B3" s="13"/>
      <c r="C3" s="13"/>
      <c r="D3" s="13"/>
      <c r="E3" s="13"/>
      <c r="F3" s="3" t="s">
        <v>158</v>
      </c>
      <c r="G3" s="3"/>
      <c r="H3" s="6"/>
      <c r="I3" s="6"/>
      <c r="J3" s="6"/>
      <c r="K3" s="6"/>
      <c r="L3" s="16"/>
      <c r="M3" s="13"/>
      <c r="N3" s="13"/>
      <c r="O3" s="13"/>
    </row>
    <row r="4" spans="1:15" x14ac:dyDescent="0.25">
      <c r="A4" s="13"/>
      <c r="B4" s="13"/>
      <c r="C4" s="13"/>
      <c r="D4" s="13"/>
      <c r="E4" s="13"/>
      <c r="F4" s="6" t="s">
        <v>1</v>
      </c>
      <c r="G4" s="6"/>
      <c r="H4" s="6"/>
      <c r="I4" s="6"/>
      <c r="J4" s="6"/>
      <c r="K4" s="6"/>
      <c r="L4" s="6"/>
      <c r="M4" s="13"/>
      <c r="N4" s="13"/>
      <c r="O4" s="13"/>
    </row>
    <row r="5" spans="1:15" x14ac:dyDescent="0.25">
      <c r="A5" s="13"/>
      <c r="B5" s="13"/>
      <c r="C5" s="13"/>
      <c r="D5" s="13"/>
      <c r="E5" s="13"/>
      <c r="F5" s="6" t="s">
        <v>160</v>
      </c>
      <c r="G5" s="6"/>
      <c r="H5" s="6"/>
      <c r="I5" s="6"/>
      <c r="J5" s="6"/>
      <c r="K5" s="6"/>
      <c r="L5" s="6"/>
      <c r="M5" s="16"/>
      <c r="N5" s="13"/>
      <c r="O5" s="13"/>
    </row>
    <row r="6" spans="1:15" x14ac:dyDescent="0.25">
      <c r="A6" s="13"/>
      <c r="B6" s="13"/>
      <c r="C6" s="13"/>
      <c r="D6" s="13"/>
      <c r="E6" s="13"/>
      <c r="F6" s="6" t="s">
        <v>2</v>
      </c>
      <c r="G6" s="6"/>
      <c r="H6" s="6"/>
      <c r="I6" s="6"/>
      <c r="J6" s="6"/>
      <c r="K6" s="6"/>
      <c r="L6" s="6"/>
      <c r="M6" s="13"/>
      <c r="N6" s="13"/>
      <c r="O6" s="13"/>
    </row>
    <row r="7" spans="1:15" x14ac:dyDescent="0.25">
      <c r="A7" s="13"/>
      <c r="B7" s="13"/>
      <c r="C7" s="13"/>
      <c r="D7" s="13"/>
      <c r="E7" s="13"/>
      <c r="F7" s="6" t="s">
        <v>400</v>
      </c>
      <c r="G7" s="6"/>
      <c r="H7" s="6"/>
      <c r="I7" s="6"/>
      <c r="J7" s="6"/>
      <c r="K7" s="6"/>
      <c r="L7" s="6"/>
      <c r="M7" s="13"/>
      <c r="N7" s="13"/>
      <c r="O7" s="13"/>
    </row>
    <row r="8" spans="1:15" ht="15.75" thickBot="1" x14ac:dyDescent="0.3">
      <c r="A8" s="13"/>
      <c r="B8" s="13"/>
      <c r="C8" s="13"/>
      <c r="D8" s="13"/>
      <c r="E8" s="13"/>
      <c r="L8" s="6"/>
      <c r="M8" s="13"/>
      <c r="N8" s="13"/>
      <c r="O8" s="13"/>
    </row>
    <row r="9" spans="1:15" x14ac:dyDescent="0.25">
      <c r="A9" s="13"/>
      <c r="B9" s="26" t="s">
        <v>3</v>
      </c>
      <c r="C9" s="27" t="s">
        <v>95</v>
      </c>
      <c r="D9" s="28"/>
      <c r="E9" s="29"/>
      <c r="F9" s="27" t="s">
        <v>96</v>
      </c>
      <c r="G9" s="28" t="s">
        <v>152</v>
      </c>
      <c r="H9" s="29"/>
      <c r="I9" s="27" t="s">
        <v>156</v>
      </c>
      <c r="J9" s="27"/>
      <c r="K9" s="28" t="s">
        <v>153</v>
      </c>
      <c r="L9" s="29"/>
      <c r="M9" s="28" t="s">
        <v>154</v>
      </c>
      <c r="N9" s="7"/>
      <c r="O9" s="13"/>
    </row>
    <row r="10" spans="1:15" ht="15.75" thickBot="1" x14ac:dyDescent="0.3">
      <c r="A10" s="13"/>
      <c r="B10" s="30"/>
      <c r="C10" s="4"/>
      <c r="D10" s="4"/>
      <c r="E10" s="31"/>
      <c r="F10" s="32" t="s">
        <v>97</v>
      </c>
      <c r="G10" s="33" t="s">
        <v>98</v>
      </c>
      <c r="H10" s="34" t="s">
        <v>99</v>
      </c>
      <c r="I10" s="33" t="s">
        <v>98</v>
      </c>
      <c r="J10" s="34" t="s">
        <v>99</v>
      </c>
      <c r="K10" s="33" t="s">
        <v>98</v>
      </c>
      <c r="L10" s="34" t="s">
        <v>99</v>
      </c>
      <c r="M10" s="33" t="s">
        <v>98</v>
      </c>
      <c r="N10" s="35" t="s">
        <v>99</v>
      </c>
      <c r="O10" s="13"/>
    </row>
    <row r="11" spans="1:15" x14ac:dyDescent="0.25">
      <c r="A11" s="13"/>
      <c r="B11" s="14"/>
      <c r="C11" s="14"/>
      <c r="D11" s="14"/>
      <c r="E11" s="14"/>
      <c r="F11" s="14"/>
      <c r="G11" s="14"/>
      <c r="H11" s="14"/>
      <c r="I11" s="14"/>
      <c r="J11" s="14"/>
      <c r="K11" s="36"/>
      <c r="L11" s="14"/>
      <c r="M11" s="37"/>
      <c r="N11" s="14"/>
      <c r="O11" s="16"/>
    </row>
    <row r="12" spans="1:15" x14ac:dyDescent="0.25">
      <c r="A12" s="13"/>
      <c r="B12" s="15"/>
      <c r="C12" s="10" t="s">
        <v>12</v>
      </c>
      <c r="D12" s="14"/>
      <c r="E12" s="14"/>
      <c r="F12" s="40">
        <f>ORÇ.!J24+ORÇ.!J196</f>
        <v>0</v>
      </c>
      <c r="G12" s="17">
        <v>100</v>
      </c>
      <c r="H12" s="17">
        <f>F12</f>
        <v>0</v>
      </c>
      <c r="I12" s="17"/>
      <c r="J12" s="17"/>
      <c r="K12" s="17"/>
      <c r="L12" s="17"/>
      <c r="M12" s="38"/>
      <c r="N12" s="17"/>
      <c r="O12" s="16"/>
    </row>
    <row r="13" spans="1:15" x14ac:dyDescent="0.25">
      <c r="A13" s="13"/>
      <c r="B13" s="15"/>
      <c r="C13" s="12" t="s">
        <v>155</v>
      </c>
      <c r="D13" s="12"/>
      <c r="E13" s="15"/>
      <c r="F13" s="40">
        <f>ORÇ.!J43+ORÇ.!J215</f>
        <v>0</v>
      </c>
      <c r="G13" s="17">
        <v>100</v>
      </c>
      <c r="H13" s="17">
        <f>F13</f>
        <v>0</v>
      </c>
      <c r="I13" s="17"/>
      <c r="J13" s="17"/>
      <c r="K13" s="17"/>
      <c r="L13" s="17"/>
      <c r="M13" s="38"/>
      <c r="N13" s="17"/>
      <c r="O13" s="16"/>
    </row>
    <row r="14" spans="1:15" x14ac:dyDescent="0.25">
      <c r="A14" s="13"/>
      <c r="B14" s="15"/>
      <c r="C14" s="12" t="s">
        <v>22</v>
      </c>
      <c r="D14" s="12"/>
      <c r="E14" s="15"/>
      <c r="F14" s="40">
        <f>ORÇ.!J51+ORÇ.!J223</f>
        <v>0</v>
      </c>
      <c r="G14" s="17">
        <v>50</v>
      </c>
      <c r="H14" s="17">
        <f>F14*0.5</f>
        <v>0</v>
      </c>
      <c r="I14" s="17">
        <v>50</v>
      </c>
      <c r="J14" s="17">
        <f>F14-H14</f>
        <v>0</v>
      </c>
      <c r="K14" s="17"/>
      <c r="L14" s="17"/>
      <c r="M14" s="38"/>
      <c r="N14" s="17"/>
      <c r="O14" s="16"/>
    </row>
    <row r="15" spans="1:15" x14ac:dyDescent="0.25">
      <c r="A15" s="13"/>
      <c r="B15" s="15"/>
      <c r="C15" s="12" t="s">
        <v>24</v>
      </c>
      <c r="D15" s="15"/>
      <c r="E15" s="15"/>
      <c r="F15" s="40">
        <f>ORÇ.!J64+ORÇ.!J236</f>
        <v>0</v>
      </c>
      <c r="G15" s="17">
        <v>50</v>
      </c>
      <c r="H15" s="17">
        <f>F15*0.5</f>
        <v>0</v>
      </c>
      <c r="I15" s="17">
        <v>50</v>
      </c>
      <c r="J15" s="17">
        <f>F15-H15</f>
        <v>0</v>
      </c>
      <c r="K15" s="17"/>
      <c r="L15" s="17"/>
      <c r="M15" s="38"/>
      <c r="N15" s="17"/>
      <c r="O15" s="16"/>
    </row>
    <row r="16" spans="1:15" x14ac:dyDescent="0.25">
      <c r="A16" s="13"/>
      <c r="B16" s="15"/>
      <c r="C16" s="12" t="s">
        <v>28</v>
      </c>
      <c r="D16" s="12"/>
      <c r="E16" s="12"/>
      <c r="F16" s="40">
        <f>ORÇ.!J75+ORÇ.!J247</f>
        <v>0</v>
      </c>
      <c r="G16" s="17"/>
      <c r="H16" s="17"/>
      <c r="I16" s="17">
        <v>100</v>
      </c>
      <c r="J16" s="17">
        <f>F16</f>
        <v>0</v>
      </c>
      <c r="K16" s="17"/>
      <c r="L16" s="17"/>
      <c r="M16" s="38"/>
      <c r="N16" s="17"/>
      <c r="O16" s="16"/>
    </row>
    <row r="17" spans="1:15" x14ac:dyDescent="0.25">
      <c r="A17" s="13"/>
      <c r="B17" s="15"/>
      <c r="C17" s="12" t="s">
        <v>102</v>
      </c>
      <c r="D17" s="12"/>
      <c r="E17" s="12"/>
      <c r="F17" s="40">
        <f>ORÇ.!J103</f>
        <v>0</v>
      </c>
      <c r="G17" s="17"/>
      <c r="H17" s="17"/>
      <c r="I17" s="17"/>
      <c r="J17" s="17"/>
      <c r="K17" s="17">
        <v>100</v>
      </c>
      <c r="L17" s="17">
        <f>F17</f>
        <v>0</v>
      </c>
      <c r="M17" s="38"/>
      <c r="N17" s="17"/>
      <c r="O17" s="16"/>
    </row>
    <row r="18" spans="1:15" x14ac:dyDescent="0.25">
      <c r="A18" s="13"/>
      <c r="B18" s="15"/>
      <c r="C18" s="12" t="s">
        <v>48</v>
      </c>
      <c r="D18" s="12"/>
      <c r="E18" s="12"/>
      <c r="F18" s="40">
        <f>ORÇ.!J132+ORÇ.!J274</f>
        <v>0</v>
      </c>
      <c r="G18" s="17"/>
      <c r="H18" s="17"/>
      <c r="I18" s="17"/>
      <c r="J18" s="17"/>
      <c r="K18" s="17">
        <v>100</v>
      </c>
      <c r="L18" s="17">
        <f>F18</f>
        <v>0</v>
      </c>
      <c r="M18" s="38"/>
      <c r="N18" s="17"/>
      <c r="O18" s="16"/>
    </row>
    <row r="19" spans="1:15" x14ac:dyDescent="0.25">
      <c r="A19" s="13"/>
      <c r="B19" s="15"/>
      <c r="C19" s="12" t="s">
        <v>68</v>
      </c>
      <c r="D19" s="12"/>
      <c r="E19" s="12"/>
      <c r="F19" s="40">
        <f>ORÇ.!J150+ORÇ.!J287</f>
        <v>0</v>
      </c>
      <c r="G19" s="17"/>
      <c r="H19" s="17"/>
      <c r="I19" s="17"/>
      <c r="J19" s="17"/>
      <c r="K19" s="17">
        <v>100</v>
      </c>
      <c r="L19" s="17">
        <f>F19</f>
        <v>0</v>
      </c>
      <c r="M19" s="38"/>
      <c r="N19" s="17"/>
      <c r="O19" s="16"/>
    </row>
    <row r="20" spans="1:15" x14ac:dyDescent="0.25">
      <c r="A20" s="13"/>
      <c r="B20" s="15"/>
      <c r="C20" s="12" t="s">
        <v>72</v>
      </c>
      <c r="D20" s="11"/>
      <c r="E20" s="11"/>
      <c r="F20" s="40">
        <f>ORÇ.!J162+ORÇ.!J301</f>
        <v>0</v>
      </c>
      <c r="G20" s="17"/>
      <c r="H20" s="17"/>
      <c r="I20" s="17"/>
      <c r="J20" s="17"/>
      <c r="K20" s="17"/>
      <c r="L20" s="17"/>
      <c r="M20" s="38">
        <v>100</v>
      </c>
      <c r="N20" s="17">
        <f>F20</f>
        <v>0</v>
      </c>
      <c r="O20" s="16"/>
    </row>
    <row r="21" spans="1:15" x14ac:dyDescent="0.25">
      <c r="A21" s="13"/>
      <c r="B21" s="15"/>
      <c r="C21" s="12" t="s">
        <v>76</v>
      </c>
      <c r="D21" s="12"/>
      <c r="E21" s="15"/>
      <c r="F21" s="40">
        <f>ORÇ.!J168+ORÇ.!J309</f>
        <v>0</v>
      </c>
      <c r="G21" s="17"/>
      <c r="H21" s="17"/>
      <c r="I21" s="17"/>
      <c r="J21" s="17"/>
      <c r="K21" s="17">
        <v>100</v>
      </c>
      <c r="L21" s="17">
        <f>F21</f>
        <v>0</v>
      </c>
      <c r="M21" s="38"/>
      <c r="N21" s="17"/>
      <c r="O21" s="16"/>
    </row>
    <row r="22" spans="1:15" x14ac:dyDescent="0.25">
      <c r="A22" s="13"/>
      <c r="B22" s="15"/>
      <c r="C22" s="12" t="s">
        <v>125</v>
      </c>
      <c r="D22" s="12"/>
      <c r="E22" s="12"/>
      <c r="F22" s="40">
        <f>ORÇ.!J179+ORÇ.!J320</f>
        <v>0</v>
      </c>
      <c r="G22" s="17"/>
      <c r="H22" s="17"/>
      <c r="I22" s="17"/>
      <c r="J22" s="17"/>
      <c r="K22" s="17"/>
      <c r="L22" s="17"/>
      <c r="M22" s="38">
        <v>100</v>
      </c>
      <c r="N22" s="17">
        <f>F22</f>
        <v>0</v>
      </c>
      <c r="O22" s="16"/>
    </row>
    <row r="23" spans="1:15" x14ac:dyDescent="0.25">
      <c r="A23" s="13"/>
      <c r="B23" s="15"/>
      <c r="C23" s="12" t="s">
        <v>77</v>
      </c>
      <c r="D23" s="12"/>
      <c r="E23" s="12"/>
      <c r="F23" s="40">
        <f>ORÇ.!J185+ORÇ.!J325</f>
        <v>0</v>
      </c>
      <c r="G23" s="17"/>
      <c r="H23" s="17"/>
      <c r="I23" s="17"/>
      <c r="J23" s="17"/>
      <c r="K23" s="17"/>
      <c r="L23" s="17"/>
      <c r="M23" s="38">
        <v>100</v>
      </c>
      <c r="N23" s="17">
        <f>F23</f>
        <v>0</v>
      </c>
      <c r="O23" s="16"/>
    </row>
    <row r="24" spans="1:15" s="13" customFormat="1" x14ac:dyDescent="0.25">
      <c r="B24" s="15"/>
      <c r="C24" s="12" t="s">
        <v>401</v>
      </c>
      <c r="D24" s="12"/>
      <c r="E24" s="12"/>
      <c r="F24" s="40">
        <f>ORÇ.!J357</f>
        <v>0</v>
      </c>
      <c r="G24" s="17">
        <v>100</v>
      </c>
      <c r="H24" s="17">
        <f>F24</f>
        <v>0</v>
      </c>
      <c r="I24" s="17"/>
      <c r="J24" s="17"/>
      <c r="K24" s="17"/>
      <c r="L24" s="17"/>
      <c r="M24" s="38"/>
      <c r="N24" s="17"/>
      <c r="O24" s="16"/>
    </row>
    <row r="25" spans="1:15" s="13" customFormat="1" x14ac:dyDescent="0.25">
      <c r="B25" s="15"/>
      <c r="C25" s="12" t="s">
        <v>320</v>
      </c>
      <c r="D25" s="12"/>
      <c r="E25" s="12"/>
      <c r="F25" s="40">
        <f>ORÇ.!J383</f>
        <v>0</v>
      </c>
      <c r="G25" s="17"/>
      <c r="H25" s="17"/>
      <c r="I25" s="17">
        <v>100</v>
      </c>
      <c r="J25" s="17">
        <f>F25</f>
        <v>0</v>
      </c>
      <c r="K25" s="17"/>
      <c r="L25" s="17"/>
      <c r="M25" s="38"/>
      <c r="N25" s="17"/>
      <c r="O25" s="16"/>
    </row>
    <row r="26" spans="1:15" s="13" customFormat="1" x14ac:dyDescent="0.25">
      <c r="B26" s="15"/>
      <c r="C26" s="12" t="s">
        <v>336</v>
      </c>
      <c r="D26" s="12"/>
      <c r="E26" s="12"/>
      <c r="F26" s="40">
        <f>ORÇ.!J404</f>
        <v>0</v>
      </c>
      <c r="G26" s="17"/>
      <c r="H26" s="17"/>
      <c r="I26" s="17"/>
      <c r="J26" s="17"/>
      <c r="K26" s="17">
        <v>50</v>
      </c>
      <c r="L26" s="17">
        <f>F26*0.5</f>
        <v>0</v>
      </c>
      <c r="M26" s="38">
        <v>50</v>
      </c>
      <c r="N26" s="17">
        <f>F26-L26</f>
        <v>0</v>
      </c>
      <c r="O26" s="16"/>
    </row>
    <row r="27" spans="1:15" s="13" customFormat="1" x14ac:dyDescent="0.25">
      <c r="B27" s="15"/>
      <c r="C27" s="12"/>
      <c r="D27" s="12"/>
      <c r="E27" s="12"/>
      <c r="F27" s="40"/>
      <c r="G27" s="17"/>
      <c r="H27" s="17"/>
      <c r="I27" s="17"/>
      <c r="J27" s="17"/>
      <c r="K27" s="17"/>
      <c r="L27" s="17"/>
      <c r="M27" s="38"/>
      <c r="N27" s="17"/>
      <c r="O27" s="16"/>
    </row>
    <row r="28" spans="1:15" x14ac:dyDescent="0.25">
      <c r="A28" s="13"/>
      <c r="B28" s="12" t="s">
        <v>100</v>
      </c>
      <c r="C28" s="12"/>
      <c r="D28" s="12"/>
      <c r="E28" s="15"/>
      <c r="F28" s="39">
        <f>SUM(F12:F26)</f>
        <v>0</v>
      </c>
      <c r="G28" s="17" t="e">
        <f>H28/F28*100</f>
        <v>#DIV/0!</v>
      </c>
      <c r="H28" s="39">
        <f>SUM(H12:H26)</f>
        <v>0</v>
      </c>
      <c r="I28" s="17" t="e">
        <f>J28/F28*100</f>
        <v>#DIV/0!</v>
      </c>
      <c r="J28" s="39">
        <f>SUM(J12:J26)</f>
        <v>0</v>
      </c>
      <c r="K28" s="17" t="e">
        <f>L28/F28*100</f>
        <v>#DIV/0!</v>
      </c>
      <c r="L28" s="39">
        <f>SUM(L12:L26)</f>
        <v>0</v>
      </c>
      <c r="M28" s="17" t="e">
        <f>N28/F28*100</f>
        <v>#DIV/0!</v>
      </c>
      <c r="N28" s="39">
        <f>SUM(N12:N26)</f>
        <v>0</v>
      </c>
      <c r="O28" s="16"/>
    </row>
    <row r="29" spans="1:15" x14ac:dyDescent="0.25">
      <c r="A29" s="13"/>
      <c r="B29" s="12" t="s">
        <v>101</v>
      </c>
      <c r="C29" s="12"/>
      <c r="D29" s="12"/>
      <c r="E29" s="15"/>
      <c r="F29" s="17"/>
      <c r="G29" s="17" t="e">
        <f>G28</f>
        <v>#DIV/0!</v>
      </c>
      <c r="H29" s="39">
        <f>H28</f>
        <v>0</v>
      </c>
      <c r="I29" s="17" t="e">
        <f t="shared" ref="I29:N29" si="0">G29+I28</f>
        <v>#DIV/0!</v>
      </c>
      <c r="J29" s="39">
        <f t="shared" si="0"/>
        <v>0</v>
      </c>
      <c r="K29" s="17" t="e">
        <f t="shared" si="0"/>
        <v>#DIV/0!</v>
      </c>
      <c r="L29" s="39">
        <f t="shared" si="0"/>
        <v>0</v>
      </c>
      <c r="M29" s="17" t="e">
        <f t="shared" si="0"/>
        <v>#DIV/0!</v>
      </c>
      <c r="N29" s="39">
        <f t="shared" si="0"/>
        <v>0</v>
      </c>
      <c r="O29" s="16"/>
    </row>
    <row r="30" spans="1:15" x14ac:dyDescent="0.25">
      <c r="A30" s="13"/>
      <c r="B30" s="15"/>
      <c r="C30" s="15"/>
      <c r="D30" s="15"/>
      <c r="E30" s="15"/>
      <c r="F30" s="17"/>
      <c r="G30" s="17"/>
      <c r="H30" s="17"/>
      <c r="I30" s="17"/>
      <c r="J30" s="17"/>
      <c r="K30" s="17"/>
      <c r="L30" s="17"/>
      <c r="M30" s="17"/>
      <c r="N30" s="17"/>
      <c r="O30" s="16"/>
    </row>
    <row r="31" spans="1:15" x14ac:dyDescent="0.25">
      <c r="A31" s="13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</row>
    <row r="32" spans="1:15" x14ac:dyDescent="0.25">
      <c r="A32" s="13"/>
      <c r="B32" s="16"/>
      <c r="C32" s="16"/>
      <c r="D32" s="16" t="s">
        <v>157</v>
      </c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</row>
    <row r="33" spans="1:15" x14ac:dyDescent="0.25">
      <c r="A33" s="13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</row>
    <row r="34" spans="1:15" ht="18.75" x14ac:dyDescent="0.3">
      <c r="A34" s="13"/>
      <c r="B34" s="13"/>
      <c r="C34" s="13"/>
      <c r="D34" s="13"/>
      <c r="E34" s="13"/>
      <c r="F34" s="5"/>
      <c r="G34" s="6"/>
      <c r="H34" s="13"/>
      <c r="I34" s="13"/>
      <c r="J34" s="13"/>
      <c r="K34" s="13"/>
      <c r="L34" s="13"/>
      <c r="M34" s="13"/>
      <c r="N34" s="13"/>
      <c r="O34" s="16"/>
    </row>
    <row r="35" spans="1:15" x14ac:dyDescent="0.25">
      <c r="A35" s="13"/>
      <c r="B35" s="13"/>
      <c r="C35" s="13"/>
      <c r="D35" s="13"/>
      <c r="E35" s="13"/>
      <c r="F35" s="13"/>
      <c r="G35" s="13"/>
      <c r="H35" s="16"/>
      <c r="I35" s="16"/>
      <c r="J35" s="16"/>
      <c r="K35" s="16"/>
      <c r="L35" s="16"/>
      <c r="M35" s="13"/>
      <c r="N35" s="13"/>
      <c r="O35" s="16"/>
    </row>
    <row r="36" spans="1:15" x14ac:dyDescent="0.25">
      <c r="A36" s="13"/>
      <c r="B36" s="13"/>
      <c r="C36" s="13"/>
      <c r="D36" s="13"/>
      <c r="E36" s="13"/>
      <c r="F36" s="3"/>
      <c r="G36" s="3"/>
      <c r="H36" s="6"/>
      <c r="I36" s="6"/>
      <c r="J36" s="6"/>
      <c r="K36" s="6"/>
      <c r="L36" s="6"/>
      <c r="M36" s="13"/>
      <c r="N36" s="13"/>
      <c r="O36" s="16"/>
    </row>
    <row r="37" spans="1:15" x14ac:dyDescent="0.25">
      <c r="A37" s="13"/>
      <c r="B37" s="13"/>
      <c r="C37" s="13"/>
      <c r="D37" s="13"/>
      <c r="E37" s="13"/>
      <c r="F37" s="6"/>
      <c r="G37" s="6"/>
      <c r="H37" s="6"/>
      <c r="I37" s="6"/>
      <c r="J37" s="6"/>
      <c r="K37" s="6"/>
      <c r="L37" s="6"/>
      <c r="M37" s="16"/>
      <c r="N37" s="13"/>
      <c r="O37" s="16"/>
    </row>
    <row r="38" spans="1:15" x14ac:dyDescent="0.25">
      <c r="A38" s="13"/>
      <c r="B38" s="13"/>
      <c r="C38" s="13"/>
      <c r="D38" s="13"/>
      <c r="E38" s="13"/>
      <c r="F38" s="6"/>
      <c r="G38" s="6"/>
      <c r="H38" s="6"/>
      <c r="I38" s="6"/>
      <c r="J38" s="6"/>
      <c r="K38" s="6"/>
      <c r="L38" s="6"/>
      <c r="M38" s="13"/>
      <c r="N38" s="13"/>
      <c r="O38" s="16"/>
    </row>
    <row r="39" spans="1:15" x14ac:dyDescent="0.25">
      <c r="A39" s="13"/>
      <c r="B39" s="13"/>
      <c r="C39" s="13"/>
      <c r="D39" s="13"/>
      <c r="E39" s="13"/>
      <c r="F39" s="6"/>
      <c r="G39" s="6"/>
      <c r="H39" s="6"/>
      <c r="I39" s="6"/>
      <c r="J39" s="6"/>
      <c r="K39" s="6"/>
      <c r="L39" s="6"/>
      <c r="M39" s="13"/>
      <c r="N39" s="13"/>
      <c r="O39" s="16"/>
    </row>
    <row r="40" spans="1:15" x14ac:dyDescent="0.2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6"/>
      <c r="M40" s="13"/>
      <c r="N40" s="13"/>
      <c r="O40" s="16"/>
    </row>
    <row r="41" spans="1:15" x14ac:dyDescent="0.25">
      <c r="A41" s="13"/>
      <c r="B41" s="13"/>
      <c r="C41" s="13"/>
      <c r="D41" s="13"/>
      <c r="E41" s="13"/>
      <c r="F41" s="6"/>
      <c r="G41" s="8"/>
      <c r="H41" s="13"/>
      <c r="I41" s="13"/>
      <c r="J41" s="13"/>
      <c r="K41" s="13"/>
      <c r="L41" s="6"/>
      <c r="M41" s="13"/>
      <c r="N41" s="13"/>
      <c r="O41" s="16"/>
    </row>
    <row r="42" spans="1:15" x14ac:dyDescent="0.2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6"/>
    </row>
    <row r="43" spans="1:15" x14ac:dyDescent="0.25">
      <c r="A43" s="1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16"/>
    </row>
    <row r="44" spans="1:15" x14ac:dyDescent="0.25">
      <c r="A44" s="1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16"/>
    </row>
    <row r="45" spans="1:15" x14ac:dyDescent="0.25">
      <c r="A45" s="13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3"/>
    </row>
  </sheetData>
  <pageMargins left="0.511811024" right="0.511811024" top="0.78740157499999996" bottom="0.78740157499999996" header="0.31496062000000002" footer="0.31496062000000002"/>
  <pageSetup paperSize="9" orientation="landscape" horizontalDpi="4294967293" vertic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ORÇ.</vt:lpstr>
      <vt:lpstr>CRON.</vt:lpstr>
      <vt:lpstr>Plan3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2018-01-30T19:45:48Z</cp:lastPrinted>
  <dcterms:created xsi:type="dcterms:W3CDTF">2017-03-20T22:26:04Z</dcterms:created>
  <dcterms:modified xsi:type="dcterms:W3CDTF">2018-02-04T20:55:44Z</dcterms:modified>
</cp:coreProperties>
</file>