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Plan1" sheetId="1" r:id="rId1"/>
    <sheet name="Plan2" sheetId="2" r:id="rId2"/>
  </sheets>
  <calcPr calcId="124519"/>
</workbook>
</file>

<file path=xl/calcChain.xml><?xml version="1.0" encoding="utf-8"?>
<calcChain xmlns="http://schemas.openxmlformats.org/spreadsheetml/2006/main">
  <c r="L101" i="1"/>
  <c r="D20" i="2" l="1"/>
  <c r="B10"/>
  <c r="B12"/>
  <c r="B11"/>
  <c r="B9"/>
  <c r="L17" i="1"/>
  <c r="L18"/>
  <c r="L25"/>
  <c r="L26"/>
  <c r="L29"/>
  <c r="L32"/>
  <c r="L44"/>
  <c r="L45"/>
  <c r="L47"/>
  <c r="L48"/>
  <c r="L49"/>
  <c r="L53"/>
  <c r="L55"/>
  <c r="L60"/>
  <c r="L61"/>
  <c r="L62"/>
  <c r="L71"/>
  <c r="J71" s="1"/>
  <c r="L82"/>
  <c r="L83"/>
  <c r="L91"/>
  <c r="L92"/>
  <c r="L97"/>
  <c r="L98"/>
  <c r="L99"/>
  <c r="L100"/>
  <c r="H94"/>
  <c r="I94"/>
  <c r="L94" s="1"/>
  <c r="J94" s="1"/>
  <c r="H95"/>
  <c r="I95"/>
  <c r="L95" s="1"/>
  <c r="J95" s="1"/>
  <c r="H96"/>
  <c r="I96"/>
  <c r="L96" s="1"/>
  <c r="J96" s="1"/>
  <c r="I93"/>
  <c r="H93"/>
  <c r="H85"/>
  <c r="I85"/>
  <c r="L85" s="1"/>
  <c r="J85" s="1"/>
  <c r="H86"/>
  <c r="I86"/>
  <c r="L86" s="1"/>
  <c r="J86" s="1"/>
  <c r="H87"/>
  <c r="I87"/>
  <c r="L87" s="1"/>
  <c r="J87" s="1"/>
  <c r="H88"/>
  <c r="I88"/>
  <c r="L88" s="1"/>
  <c r="J88" s="1"/>
  <c r="H89"/>
  <c r="I89"/>
  <c r="L89" s="1"/>
  <c r="J89" s="1"/>
  <c r="H90"/>
  <c r="I90"/>
  <c r="L90" s="1"/>
  <c r="J90" s="1"/>
  <c r="I84"/>
  <c r="H84"/>
  <c r="H64"/>
  <c r="I64"/>
  <c r="L64" s="1"/>
  <c r="J64" s="1"/>
  <c r="H65"/>
  <c r="I65"/>
  <c r="L65" s="1"/>
  <c r="J65" s="1"/>
  <c r="H66"/>
  <c r="I66"/>
  <c r="L66" s="1"/>
  <c r="J66" s="1"/>
  <c r="H67"/>
  <c r="I67"/>
  <c r="L67" s="1"/>
  <c r="J67" s="1"/>
  <c r="H68"/>
  <c r="I68"/>
  <c r="L68" s="1"/>
  <c r="J68" s="1"/>
  <c r="H69"/>
  <c r="I69"/>
  <c r="L69" s="1"/>
  <c r="J69" s="1"/>
  <c r="H70"/>
  <c r="I70"/>
  <c r="L70" s="1"/>
  <c r="J70" s="1"/>
  <c r="H72"/>
  <c r="I72"/>
  <c r="L72" s="1"/>
  <c r="J72" s="1"/>
  <c r="H73"/>
  <c r="I73"/>
  <c r="L73" s="1"/>
  <c r="J73" s="1"/>
  <c r="H74"/>
  <c r="I74"/>
  <c r="L74" s="1"/>
  <c r="J74" s="1"/>
  <c r="H75"/>
  <c r="I75"/>
  <c r="L75" s="1"/>
  <c r="J75" s="1"/>
  <c r="H76"/>
  <c r="I76"/>
  <c r="L76" s="1"/>
  <c r="J76" s="1"/>
  <c r="H77"/>
  <c r="I77"/>
  <c r="L77" s="1"/>
  <c r="J77" s="1"/>
  <c r="H78"/>
  <c r="I78"/>
  <c r="L78" s="1"/>
  <c r="J78" s="1"/>
  <c r="H79"/>
  <c r="I79"/>
  <c r="L79" s="1"/>
  <c r="J79" s="1"/>
  <c r="H80"/>
  <c r="I80"/>
  <c r="L80" s="1"/>
  <c r="J80" s="1"/>
  <c r="H81"/>
  <c r="I81"/>
  <c r="L81" s="1"/>
  <c r="J81" s="1"/>
  <c r="I63"/>
  <c r="H63"/>
  <c r="H9"/>
  <c r="I9"/>
  <c r="L9" s="1"/>
  <c r="J9" s="1"/>
  <c r="H57"/>
  <c r="I57"/>
  <c r="L57" s="1"/>
  <c r="J57" s="1"/>
  <c r="H58"/>
  <c r="I58"/>
  <c r="L58" s="1"/>
  <c r="J58" s="1"/>
  <c r="H59"/>
  <c r="I59"/>
  <c r="L59" s="1"/>
  <c r="J59" s="1"/>
  <c r="I56"/>
  <c r="H56"/>
  <c r="H54"/>
  <c r="I54"/>
  <c r="L54" s="1"/>
  <c r="J54" s="1"/>
  <c r="H51"/>
  <c r="I51"/>
  <c r="L51" s="1"/>
  <c r="J51" s="1"/>
  <c r="H52"/>
  <c r="I52"/>
  <c r="L52" s="1"/>
  <c r="J52" s="1"/>
  <c r="I50"/>
  <c r="H50"/>
  <c r="I46"/>
  <c r="H46"/>
  <c r="H34"/>
  <c r="I34"/>
  <c r="L34" s="1"/>
  <c r="J34" s="1"/>
  <c r="H35"/>
  <c r="I35"/>
  <c r="L35" s="1"/>
  <c r="J35" s="1"/>
  <c r="H36"/>
  <c r="I36"/>
  <c r="L36" s="1"/>
  <c r="J36" s="1"/>
  <c r="H37"/>
  <c r="I37"/>
  <c r="L37" s="1"/>
  <c r="J37" s="1"/>
  <c r="H38"/>
  <c r="I38"/>
  <c r="L38" s="1"/>
  <c r="J38" s="1"/>
  <c r="H39"/>
  <c r="I39"/>
  <c r="L39" s="1"/>
  <c r="J39" s="1"/>
  <c r="H40"/>
  <c r="I40"/>
  <c r="L40" s="1"/>
  <c r="J40" s="1"/>
  <c r="H41"/>
  <c r="I41"/>
  <c r="L41" s="1"/>
  <c r="J41" s="1"/>
  <c r="H42"/>
  <c r="I42"/>
  <c r="L42" s="1"/>
  <c r="J42" s="1"/>
  <c r="H43"/>
  <c r="I43"/>
  <c r="L43" s="1"/>
  <c r="J43" s="1"/>
  <c r="I33"/>
  <c r="H33"/>
  <c r="I28"/>
  <c r="I27"/>
  <c r="L27" s="1"/>
  <c r="J27" s="1"/>
  <c r="H28"/>
  <c r="H27"/>
  <c r="I20"/>
  <c r="I21"/>
  <c r="L21" s="1"/>
  <c r="J21" s="1"/>
  <c r="I22"/>
  <c r="L22" s="1"/>
  <c r="J22" s="1"/>
  <c r="I23"/>
  <c r="I24"/>
  <c r="I19"/>
  <c r="L19" s="1"/>
  <c r="J19" s="1"/>
  <c r="H20"/>
  <c r="H21"/>
  <c r="H22"/>
  <c r="H23"/>
  <c r="H24"/>
  <c r="H19"/>
  <c r="I11"/>
  <c r="I12"/>
  <c r="L12" s="1"/>
  <c r="J12" s="1"/>
  <c r="I13"/>
  <c r="I14"/>
  <c r="L14" s="1"/>
  <c r="J14" s="1"/>
  <c r="I15"/>
  <c r="I16"/>
  <c r="L16" s="1"/>
  <c r="J16" s="1"/>
  <c r="I10"/>
  <c r="H11"/>
  <c r="H12"/>
  <c r="H13"/>
  <c r="H14"/>
  <c r="H15"/>
  <c r="H16"/>
  <c r="H10"/>
  <c r="L10" l="1"/>
  <c r="J10" s="1"/>
  <c r="L13"/>
  <c r="J13" s="1"/>
  <c r="L33"/>
  <c r="J33" s="1"/>
  <c r="L50"/>
  <c r="J50" s="1"/>
  <c r="L56"/>
  <c r="J56" s="1"/>
  <c r="J60" s="1"/>
  <c r="L93"/>
  <c r="J93" s="1"/>
  <c r="L23"/>
  <c r="J23" s="1"/>
  <c r="L15"/>
  <c r="J15" s="1"/>
  <c r="L11"/>
  <c r="J11" s="1"/>
  <c r="L24"/>
  <c r="J24" s="1"/>
  <c r="L20"/>
  <c r="J20" s="1"/>
  <c r="L28"/>
  <c r="J28" s="1"/>
  <c r="L46"/>
  <c r="J46" s="1"/>
  <c r="L63"/>
  <c r="J63" s="1"/>
  <c r="J82" s="1"/>
  <c r="D10" i="2" s="1"/>
  <c r="H10" s="1"/>
  <c r="L84" i="1"/>
  <c r="J84" s="1"/>
  <c r="J97"/>
  <c r="D12" i="2" s="1"/>
  <c r="J12" s="1"/>
  <c r="J15" s="1"/>
  <c r="J91" i="1"/>
  <c r="D11" i="2" s="1"/>
  <c r="H11" s="1"/>
  <c r="H15" l="1"/>
  <c r="J44" i="1"/>
  <c r="J29"/>
  <c r="J25"/>
  <c r="J47" l="1"/>
  <c r="F9" i="2" l="1"/>
  <c r="F15" s="1"/>
  <c r="F16" s="1"/>
  <c r="D16"/>
  <c r="C10" l="1"/>
  <c r="G15" s="1"/>
  <c r="C9"/>
  <c r="C11"/>
  <c r="E15" l="1"/>
  <c r="E16" s="1"/>
  <c r="J17" i="1"/>
  <c r="J99" s="1"/>
  <c r="H16" i="2" l="1"/>
  <c r="J16" s="1"/>
  <c r="C12" l="1"/>
  <c r="G16" l="1"/>
  <c r="I15"/>
  <c r="C15"/>
  <c r="I16" l="1"/>
</calcChain>
</file>

<file path=xl/sharedStrings.xml><?xml version="1.0" encoding="utf-8"?>
<sst xmlns="http://schemas.openxmlformats.org/spreadsheetml/2006/main" count="289" uniqueCount="179">
  <si>
    <t>COD. SINAPI</t>
  </si>
  <si>
    <t>ÍTEM</t>
  </si>
  <si>
    <t>DISCRIMINAÇÃO</t>
  </si>
  <si>
    <t>UNID</t>
  </si>
  <si>
    <t>VALOR UNITÁRIO</t>
  </si>
  <si>
    <t>MATERIAL</t>
  </si>
  <si>
    <t>MÃO-DE-OBRA</t>
  </si>
  <si>
    <t>VALOR TOTAL</t>
  </si>
  <si>
    <t>TOTAL</t>
  </si>
  <si>
    <t>QUANT.</t>
  </si>
  <si>
    <t>PLANILHA DE ORÇAMENTO BÁSICO DISCRIMINADO</t>
  </si>
  <si>
    <t>1.0</t>
  </si>
  <si>
    <t>1.1</t>
  </si>
  <si>
    <t>1.2</t>
  </si>
  <si>
    <t>1.4</t>
  </si>
  <si>
    <t>m</t>
  </si>
  <si>
    <t xml:space="preserve">FUNDAÇÕES </t>
  </si>
  <si>
    <t>kg</t>
  </si>
  <si>
    <t>ALVENARIA - VEDAÇÃO</t>
  </si>
  <si>
    <t>74106/001</t>
  </si>
  <si>
    <t>Impermeabilização c/pintura betuminosa (baldrames)</t>
  </si>
  <si>
    <t>REVESTIMENTOS - PISOS, PAREDES E TETOS</t>
  </si>
  <si>
    <t>Chapisco em parede externa. traço 1:3 espessura 0,5 cm</t>
  </si>
  <si>
    <t>ESQUADRIAS</t>
  </si>
  <si>
    <t>unid</t>
  </si>
  <si>
    <t>INSTALAÇÕES HIDRÁULICAS</t>
  </si>
  <si>
    <t>PONTOS DE HIDRÁULICA</t>
  </si>
  <si>
    <t>REDE EXTERNA</t>
  </si>
  <si>
    <t>Cx de insp. Tijolo mac. 60x60x60 revest. Intern. c/barra lisa c/</t>
  </si>
  <si>
    <t>tampa pré-moldade de concreto e fundo de concreto - pluvial</t>
  </si>
  <si>
    <t>Concreto ciclópico FCK 10MPA 30% de pedra de mão incl. Lançam.</t>
  </si>
  <si>
    <t>Chapisco em parede interna traço 1:4 espessura 0,5 cm</t>
  </si>
  <si>
    <t>TOTAL GERAL</t>
  </si>
  <si>
    <t>TOTAL DO ÍTEM</t>
  </si>
  <si>
    <t>TOTAL DO ITEM</t>
  </si>
  <si>
    <t xml:space="preserve">C R O N O G R A M A     F I S I C O  -  F I N A N C E I R O   </t>
  </si>
  <si>
    <t>(  X )  GLOBAL         (   )  INDIVIDUAL</t>
  </si>
  <si>
    <t>Peso</t>
  </si>
  <si>
    <t>Valor das Obras</t>
  </si>
  <si>
    <t>Meses</t>
  </si>
  <si>
    <t>Item</t>
  </si>
  <si>
    <t>Discriminação  dos  Serviços</t>
  </si>
  <si>
    <t>%</t>
  </si>
  <si>
    <t>e Serviços</t>
  </si>
  <si>
    <t>Mês  01</t>
  </si>
  <si>
    <t>Mês 02</t>
  </si>
  <si>
    <t>R$</t>
  </si>
  <si>
    <t>SIMPLES</t>
  </si>
  <si>
    <t>ACUMULADO</t>
  </si>
  <si>
    <t>Mês 03</t>
  </si>
  <si>
    <t>PROPONENTE: Prefeitura Municipal de Capão Bonito do Sul/RS</t>
  </si>
  <si>
    <t xml:space="preserve">Alvenaria em tijolo cerâmico furado </t>
  </si>
  <si>
    <t>Emboço paulista (massa única) traço 1:2:8 espessura 1cm</t>
  </si>
  <si>
    <t>Proponente:  Prefeitura Municipal de Capão Bonito do Sul/RS</t>
  </si>
  <si>
    <t>DEPÓSITOS DE RESÍDUO E ABRIGO PARA GERADOR</t>
  </si>
  <si>
    <t>1.1.1</t>
  </si>
  <si>
    <t>Escavação manual de vala para fundação</t>
  </si>
  <si>
    <t>1.1.2</t>
  </si>
  <si>
    <t>1.1.3</t>
  </si>
  <si>
    <t>1.1.4</t>
  </si>
  <si>
    <t>1.1.5</t>
  </si>
  <si>
    <t>1.1.7</t>
  </si>
  <si>
    <t>1.2.1</t>
  </si>
  <si>
    <t>1.2.2</t>
  </si>
  <si>
    <t>1.2.3</t>
  </si>
  <si>
    <t>1.2.4</t>
  </si>
  <si>
    <t>1.3</t>
  </si>
  <si>
    <t>1.3.1</t>
  </si>
  <si>
    <t>1.3.2</t>
  </si>
  <si>
    <t>Cobogó em concreto tipo compostela</t>
  </si>
  <si>
    <t>1.5.1</t>
  </si>
  <si>
    <t>1.4.1</t>
  </si>
  <si>
    <t>Concreto FCK 25 MPA, incl. Coloc. Esp. Acab.</t>
  </si>
  <si>
    <t>Porta de abrir em aluminio tipo veneziana, completa</t>
  </si>
  <si>
    <t>2.0</t>
  </si>
  <si>
    <t>PAVIMENTAÇÃO PARA EMBARQUE E DESEMBARQUE DE AMBULÂNCIA E PASSEIO PÚBLICO</t>
  </si>
  <si>
    <t>Armação Aço CA-50, diam. 10 mm(forn/corte/dobra/coloc.)</t>
  </si>
  <si>
    <t>Armação Aço CA-60, diam. 5,0 mm (forn/corte/dobra/coloc)</t>
  </si>
  <si>
    <t>Forma de madeira comum para fundações c/madeira serrada</t>
  </si>
  <si>
    <t>Fabricação de forma para laje em chapa de madeira compensada</t>
  </si>
  <si>
    <t>Armação aço CA-50, diam. 10 mm(fabr., mont. E desmont.)</t>
  </si>
  <si>
    <t>Fabricação de forma para pilares e cinta c/madeira serrada</t>
  </si>
  <si>
    <t>Armação de aço CA-60, diam. 5,0 mm (forn/corte/dob./col)</t>
  </si>
  <si>
    <t>ESTRUTURA (pilares, cinta e laje)</t>
  </si>
  <si>
    <t>1.2.5</t>
  </si>
  <si>
    <t>Impermeabilização de laje com aditivo impermeabilizante</t>
  </si>
  <si>
    <t>1.4.2</t>
  </si>
  <si>
    <t>1.4.3</t>
  </si>
  <si>
    <t>1.4.4</t>
  </si>
  <si>
    <t>1.4.5</t>
  </si>
  <si>
    <t>1.4.6</t>
  </si>
  <si>
    <t>Lastro de brita com espessura de 4 cm</t>
  </si>
  <si>
    <t>Lastro de concreto inclusive impermeabilizante 5 cm</t>
  </si>
  <si>
    <t>Contrapiso em concreto 3 cm</t>
  </si>
  <si>
    <t xml:space="preserve">Assentamento de piso cerâmico rejuntado </t>
  </si>
  <si>
    <t>Revestimento cerâmico para paredes internas c/rejunte</t>
  </si>
  <si>
    <t>1.4.7</t>
  </si>
  <si>
    <t>1.4.8</t>
  </si>
  <si>
    <t>1.4.9</t>
  </si>
  <si>
    <t>1.4.10</t>
  </si>
  <si>
    <t>1.4.11</t>
  </si>
  <si>
    <t>Aplicação de fundo selador acrilico em paredes e teto 1 demão</t>
  </si>
  <si>
    <t>Pintura latex acrilica em parede (2 demãos)</t>
  </si>
  <si>
    <t>1.5</t>
  </si>
  <si>
    <t>1.6</t>
  </si>
  <si>
    <t>1.6.1</t>
  </si>
  <si>
    <t>Torneira plástica 3/4"</t>
  </si>
  <si>
    <t>1.6.2</t>
  </si>
  <si>
    <t>Tubo PVC soldável DN 20 mm instalado em ramal de água fria</t>
  </si>
  <si>
    <t>1.6.3</t>
  </si>
  <si>
    <t xml:space="preserve">Joelho 90º PVC instalado em ramal de água </t>
  </si>
  <si>
    <t>1.6.4</t>
  </si>
  <si>
    <t>1.6.5</t>
  </si>
  <si>
    <t>Ralo sifonado 100x40 soldável</t>
  </si>
  <si>
    <t>Tubo PVC esgoto DN 40 mm soldável</t>
  </si>
  <si>
    <t>1.6.6</t>
  </si>
  <si>
    <t>1.6.7</t>
  </si>
  <si>
    <t xml:space="preserve">Curva PVC 90º DN 40 mm soldável  instalado em rede de esgoto </t>
  </si>
  <si>
    <t>1.6.8</t>
  </si>
  <si>
    <t xml:space="preserve">TE PVC soldável  instalado em rede de esgoto </t>
  </si>
  <si>
    <t>2.1</t>
  </si>
  <si>
    <t xml:space="preserve">PAVIMENTAÇÃO   </t>
  </si>
  <si>
    <t>2.1.1</t>
  </si>
  <si>
    <t>73817/001</t>
  </si>
  <si>
    <t xml:space="preserve">Base de pedrisco com 5 cm de espessura </t>
  </si>
  <si>
    <t>2.1.2</t>
  </si>
  <si>
    <t>2.1.3</t>
  </si>
  <si>
    <t>2.1.4</t>
  </si>
  <si>
    <t>2.1.5</t>
  </si>
  <si>
    <t>2.1.6</t>
  </si>
  <si>
    <t>2.1.7</t>
  </si>
  <si>
    <t>73992/001</t>
  </si>
  <si>
    <t>Locação de obra com gabarito de tábuas corridas</t>
  </si>
  <si>
    <t>1.1.6</t>
  </si>
  <si>
    <t>1.1.8</t>
  </si>
  <si>
    <t>Desmatamento e limpeza mecanizada do terreno</t>
  </si>
  <si>
    <t xml:space="preserve">Serviço de retroescavadeira </t>
  </si>
  <si>
    <t>h</t>
  </si>
  <si>
    <t>Serviço de caminhão basculante</t>
  </si>
  <si>
    <t>Serviço de minicarregadeira</t>
  </si>
  <si>
    <t>2.1.8</t>
  </si>
  <si>
    <t>Meio-fio em concreto pré-fabricado 100x15x13x20cm</t>
  </si>
  <si>
    <t>Execução de piso intertravado de concreto espessura 8cm</t>
  </si>
  <si>
    <t>2.2</t>
  </si>
  <si>
    <t>MURO DE CONTENÇÃO</t>
  </si>
  <si>
    <t>Alvenaria de tijolos cerâmicos maciços</t>
  </si>
  <si>
    <t>3.0</t>
  </si>
  <si>
    <t>ADAPTAÇÃO INTERNA PARA INSTALAÇÃO DE ROUPARIA E ESTOCAGEM DE MEDICAMENTOS</t>
  </si>
  <si>
    <t>3.1.1</t>
  </si>
  <si>
    <t>3.1.2</t>
  </si>
  <si>
    <t>3.1.3</t>
  </si>
  <si>
    <t>3.1.4</t>
  </si>
  <si>
    <t>3.1.5</t>
  </si>
  <si>
    <t>3.1.6</t>
  </si>
  <si>
    <t>Demolição de alvenaria sem reaproveitamento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</si>
  <si>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</si>
  <si>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</si>
  <si>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</si>
  <si>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</si>
  <si>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t>3.1.7</t>
  </si>
  <si>
    <t>4.0</t>
  </si>
  <si>
    <t>CONSTRUÇÃO DE COBERTURA PARA EMBARQUE E DESEMBARQUE DE AMBULÂNCIA</t>
  </si>
  <si>
    <t>4.1.1</t>
  </si>
  <si>
    <t>4.1.2</t>
  </si>
  <si>
    <t>4.1.3</t>
  </si>
  <si>
    <t>4.1.4</t>
  </si>
  <si>
    <t>Policarbonato alveolar 6 mm com acessórios de fix. E vedaç.</t>
  </si>
  <si>
    <t>Estrutura metálica c/pintura esmalte branca</t>
  </si>
  <si>
    <t>Algeroz ch 30 largura de 20 cm</t>
  </si>
  <si>
    <t>COM BDI</t>
  </si>
  <si>
    <t>Capão Bonito do Sul, 06 de julho de 2018.</t>
  </si>
  <si>
    <t>FELIPE RIETH</t>
  </si>
  <si>
    <t>Prefeito Municipal</t>
  </si>
  <si>
    <t>KÁTIA ELISA POMATTI</t>
  </si>
  <si>
    <t>Engª Civil - CREA 101.630</t>
  </si>
  <si>
    <t>EMPREENDIMENTO: Obras de complementação na Unidade Básica de Saúde</t>
  </si>
  <si>
    <t>Empreendimento: Obras de complementação na Unidade Básica de Saúde</t>
  </si>
  <si>
    <t xml:space="preserve">Prefeito Municipal </t>
  </si>
  <si>
    <t>OBS.: BDI = 24,73% (Conforme acórdão 2622/2013 - TCU)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</si>
</sst>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4" fontId="7" fillId="0" borderId="1" xfId="0" applyNumberFormat="1" applyFont="1" applyBorder="1"/>
    <xf numFmtId="4" fontId="7" fillId="0" borderId="0" xfId="0" applyNumberFormat="1" applyFont="1"/>
    <xf numFmtId="4" fontId="5" fillId="0" borderId="0" xfId="0" applyNumberFormat="1" applyFont="1"/>
    <xf numFmtId="0" fontId="7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4" fontId="5" fillId="0" borderId="0" xfId="0" applyNumberFormat="1" applyFont="1" applyBorder="1"/>
    <xf numFmtId="4" fontId="7" fillId="0" borderId="0" xfId="0" applyNumberFormat="1" applyFont="1" applyBorder="1"/>
    <xf numFmtId="0" fontId="5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0" fillId="0" borderId="2" xfId="0" applyBorder="1"/>
    <xf numFmtId="4" fontId="5" fillId="0" borderId="3" xfId="0" applyNumberFormat="1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3" borderId="1" xfId="0" applyNumberFormat="1" applyFont="1" applyFill="1" applyBorder="1" applyAlignment="1">
      <alignment horizontal="right"/>
    </xf>
    <xf numFmtId="2" fontId="0" fillId="4" borderId="1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2" borderId="2" xfId="0" applyFont="1" applyFill="1" applyBorder="1"/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/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3" xfId="0" applyFont="1" applyBorder="1"/>
    <xf numFmtId="2" fontId="0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0" fillId="0" borderId="1" xfId="0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0" fillId="0" borderId="8" xfId="0" applyFont="1" applyFill="1" applyBorder="1"/>
    <xf numFmtId="2" fontId="0" fillId="0" borderId="1" xfId="0" applyNumberFormat="1" applyFont="1" applyBorder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" borderId="4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workbookViewId="0">
      <selection activeCell="J29" sqref="J29"/>
    </sheetView>
  </sheetViews>
  <sheetFormatPr defaultRowHeight="15"/>
  <cols>
    <col min="1" max="1" width="9.28515625" customWidth="1"/>
    <col min="2" max="2" width="6" customWidth="1"/>
    <col min="3" max="3" width="53" customWidth="1"/>
    <col min="4" max="4" width="5.5703125" customWidth="1"/>
    <col min="5" max="5" width="7.28515625" customWidth="1"/>
    <col min="6" max="6" width="10.140625" customWidth="1"/>
    <col min="7" max="7" width="12" customWidth="1"/>
    <col min="8" max="8" width="10.7109375" customWidth="1"/>
    <col min="9" max="10" width="13.28515625" customWidth="1"/>
  </cols>
  <sheetData>
    <row r="1" spans="1:12">
      <c r="A1" s="77" t="s">
        <v>10</v>
      </c>
      <c r="B1" s="77"/>
      <c r="C1" s="77"/>
      <c r="D1" s="77"/>
      <c r="E1" s="77"/>
      <c r="F1" s="77"/>
      <c r="G1" s="77"/>
      <c r="H1" s="77"/>
      <c r="I1" s="77"/>
      <c r="J1" s="77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>
      <c r="A3" s="78" t="s">
        <v>50</v>
      </c>
      <c r="B3" s="78"/>
      <c r="C3" s="78"/>
      <c r="D3" s="78"/>
      <c r="E3" s="78"/>
      <c r="F3" s="78"/>
      <c r="G3" s="78"/>
      <c r="H3" s="78"/>
      <c r="I3" s="78"/>
      <c r="J3" s="78"/>
    </row>
    <row r="4" spans="1:12">
      <c r="A4" s="78" t="s">
        <v>175</v>
      </c>
      <c r="B4" s="78"/>
      <c r="C4" s="78"/>
      <c r="D4" s="78"/>
      <c r="E4" s="78"/>
      <c r="F4" s="78"/>
      <c r="G4" s="78"/>
      <c r="H4" s="78"/>
      <c r="I4" s="78"/>
      <c r="J4" s="78"/>
    </row>
    <row r="5" spans="1:12">
      <c r="A5" s="79" t="s">
        <v>0</v>
      </c>
      <c r="B5" s="79" t="s">
        <v>1</v>
      </c>
      <c r="C5" s="79" t="s">
        <v>2</v>
      </c>
      <c r="D5" s="79" t="s">
        <v>3</v>
      </c>
      <c r="E5" s="79" t="s">
        <v>9</v>
      </c>
      <c r="F5" s="77" t="s">
        <v>4</v>
      </c>
      <c r="G5" s="77"/>
      <c r="H5" s="77" t="s">
        <v>7</v>
      </c>
      <c r="I5" s="77"/>
      <c r="J5" s="63" t="s">
        <v>32</v>
      </c>
    </row>
    <row r="6" spans="1:12">
      <c r="A6" s="79"/>
      <c r="B6" s="79"/>
      <c r="C6" s="79"/>
      <c r="D6" s="79"/>
      <c r="E6" s="79"/>
      <c r="F6" s="23" t="s">
        <v>5</v>
      </c>
      <c r="G6" s="23" t="s">
        <v>6</v>
      </c>
      <c r="H6" s="23" t="s">
        <v>5</v>
      </c>
      <c r="I6" s="23" t="s">
        <v>6</v>
      </c>
      <c r="J6" s="64" t="s">
        <v>169</v>
      </c>
    </row>
    <row r="7" spans="1:12">
      <c r="A7" s="29"/>
      <c r="B7" s="29" t="s">
        <v>11</v>
      </c>
      <c r="C7" s="80" t="s">
        <v>54</v>
      </c>
      <c r="D7" s="81"/>
      <c r="E7" s="81"/>
      <c r="F7" s="81"/>
      <c r="G7" s="81"/>
      <c r="H7" s="81"/>
      <c r="I7" s="82"/>
      <c r="J7" s="65">
        <v>0.24729999999999999</v>
      </c>
    </row>
    <row r="8" spans="1:12">
      <c r="A8" s="30"/>
      <c r="B8" s="31" t="s">
        <v>12</v>
      </c>
      <c r="C8" s="32" t="s">
        <v>16</v>
      </c>
      <c r="D8" s="33"/>
      <c r="E8" s="34"/>
      <c r="F8" s="34"/>
      <c r="G8" s="34"/>
      <c r="H8" s="34"/>
      <c r="I8" s="34"/>
      <c r="J8" s="34"/>
    </row>
    <row r="9" spans="1:12" ht="17.25">
      <c r="A9" s="35" t="s">
        <v>131</v>
      </c>
      <c r="B9" s="36" t="s">
        <v>55</v>
      </c>
      <c r="C9" s="35" t="s">
        <v>132</v>
      </c>
      <c r="D9" s="37" t="s">
        <v>155</v>
      </c>
      <c r="E9" s="38">
        <v>17.079999999999998</v>
      </c>
      <c r="F9" s="38">
        <v>6.55</v>
      </c>
      <c r="G9" s="26">
        <v>2.8</v>
      </c>
      <c r="H9" s="26">
        <f>F9*E9</f>
        <v>111.87399999999998</v>
      </c>
      <c r="I9" s="26">
        <f>G9*E9</f>
        <v>47.823999999999991</v>
      </c>
      <c r="J9" s="26">
        <f>L9*0.2473+L9</f>
        <v>199.19131539999998</v>
      </c>
      <c r="L9" s="28">
        <f>I9+H9</f>
        <v>159.69799999999998</v>
      </c>
    </row>
    <row r="10" spans="1:12" ht="17.25">
      <c r="A10" s="35">
        <v>96526</v>
      </c>
      <c r="B10" s="36" t="s">
        <v>57</v>
      </c>
      <c r="C10" s="35" t="s">
        <v>56</v>
      </c>
      <c r="D10" s="37" t="s">
        <v>156</v>
      </c>
      <c r="E10" s="38">
        <v>2.5</v>
      </c>
      <c r="F10" s="38"/>
      <c r="G10" s="26">
        <v>187.85</v>
      </c>
      <c r="H10" s="26">
        <f>F10*E10</f>
        <v>0</v>
      </c>
      <c r="I10" s="26">
        <f>G10*E10</f>
        <v>469.625</v>
      </c>
      <c r="J10" s="26">
        <f t="shared" ref="J10:J16" si="0">L10*0.2473+L10</f>
        <v>585.7632625</v>
      </c>
      <c r="L10" s="28">
        <f t="shared" ref="L10:L75" si="1">I10+H10</f>
        <v>469.625</v>
      </c>
    </row>
    <row r="11" spans="1:12" ht="17.25">
      <c r="A11" s="39">
        <v>73361</v>
      </c>
      <c r="B11" s="36" t="s">
        <v>58</v>
      </c>
      <c r="C11" s="39" t="s">
        <v>30</v>
      </c>
      <c r="D11" s="37" t="s">
        <v>156</v>
      </c>
      <c r="E11" s="40">
        <v>2.5</v>
      </c>
      <c r="F11" s="40">
        <v>252.68</v>
      </c>
      <c r="G11" s="27">
        <v>108.29</v>
      </c>
      <c r="H11" s="26">
        <f t="shared" ref="H11:H16" si="2">F11*E11</f>
        <v>631.70000000000005</v>
      </c>
      <c r="I11" s="26">
        <f t="shared" ref="I11:I16" si="3">G11*E11</f>
        <v>270.72500000000002</v>
      </c>
      <c r="J11" s="26">
        <f t="shared" si="0"/>
        <v>1125.5947025</v>
      </c>
      <c r="L11" s="28">
        <f t="shared" si="1"/>
        <v>902.42500000000007</v>
      </c>
    </row>
    <row r="12" spans="1:12" ht="17.25">
      <c r="A12" s="39">
        <v>92270</v>
      </c>
      <c r="B12" s="36" t="s">
        <v>59</v>
      </c>
      <c r="C12" s="39" t="s">
        <v>78</v>
      </c>
      <c r="D12" s="37" t="s">
        <v>157</v>
      </c>
      <c r="E12" s="40">
        <v>12.15</v>
      </c>
      <c r="F12" s="40">
        <v>43.09</v>
      </c>
      <c r="G12" s="27">
        <v>18.5</v>
      </c>
      <c r="H12" s="26">
        <f t="shared" si="2"/>
        <v>523.54350000000011</v>
      </c>
      <c r="I12" s="26">
        <f t="shared" si="3"/>
        <v>224.77500000000001</v>
      </c>
      <c r="J12" s="26">
        <f t="shared" si="0"/>
        <v>933.37766505000013</v>
      </c>
      <c r="L12" s="28">
        <f t="shared" si="1"/>
        <v>748.31850000000009</v>
      </c>
    </row>
    <row r="13" spans="1:12">
      <c r="A13" s="39">
        <v>92778</v>
      </c>
      <c r="B13" s="36" t="s">
        <v>60</v>
      </c>
      <c r="C13" s="39" t="s">
        <v>76</v>
      </c>
      <c r="D13" s="37" t="s">
        <v>17</v>
      </c>
      <c r="E13" s="40">
        <v>65</v>
      </c>
      <c r="F13" s="40">
        <v>4.96</v>
      </c>
      <c r="G13" s="27">
        <v>2.12</v>
      </c>
      <c r="H13" s="26">
        <f t="shared" si="2"/>
        <v>322.39999999999998</v>
      </c>
      <c r="I13" s="26">
        <f t="shared" si="3"/>
        <v>137.80000000000001</v>
      </c>
      <c r="J13" s="26">
        <f t="shared" si="0"/>
        <v>574.00746000000004</v>
      </c>
      <c r="L13" s="28">
        <f t="shared" si="1"/>
        <v>460.2</v>
      </c>
    </row>
    <row r="14" spans="1:12">
      <c r="A14" s="39">
        <v>92775</v>
      </c>
      <c r="B14" s="36" t="s">
        <v>133</v>
      </c>
      <c r="C14" s="39" t="s">
        <v>77</v>
      </c>
      <c r="D14" s="37" t="s">
        <v>17</v>
      </c>
      <c r="E14" s="40">
        <v>58</v>
      </c>
      <c r="F14" s="40">
        <v>7.64</v>
      </c>
      <c r="G14" s="27">
        <v>3.3</v>
      </c>
      <c r="H14" s="26">
        <f t="shared" si="2"/>
        <v>443.12</v>
      </c>
      <c r="I14" s="26">
        <f t="shared" si="3"/>
        <v>191.39999999999998</v>
      </c>
      <c r="J14" s="26">
        <f t="shared" si="0"/>
        <v>791.43679599999996</v>
      </c>
      <c r="L14" s="28">
        <f t="shared" si="1"/>
        <v>634.52</v>
      </c>
    </row>
    <row r="15" spans="1:12" ht="17.25">
      <c r="A15" s="39">
        <v>94965</v>
      </c>
      <c r="B15" s="36" t="s">
        <v>61</v>
      </c>
      <c r="C15" s="39" t="s">
        <v>72</v>
      </c>
      <c r="D15" s="37" t="s">
        <v>156</v>
      </c>
      <c r="E15" s="40">
        <v>1.25</v>
      </c>
      <c r="F15" s="40">
        <v>239</v>
      </c>
      <c r="G15" s="27">
        <v>102.4</v>
      </c>
      <c r="H15" s="26">
        <f t="shared" si="2"/>
        <v>298.75</v>
      </c>
      <c r="I15" s="26">
        <f t="shared" si="3"/>
        <v>128</v>
      </c>
      <c r="J15" s="26">
        <f t="shared" si="0"/>
        <v>532.28527499999996</v>
      </c>
      <c r="L15" s="28">
        <f t="shared" si="1"/>
        <v>426.75</v>
      </c>
    </row>
    <row r="16" spans="1:12" ht="17.25">
      <c r="A16" s="39" t="s">
        <v>19</v>
      </c>
      <c r="B16" s="36" t="s">
        <v>134</v>
      </c>
      <c r="C16" s="39" t="s">
        <v>20</v>
      </c>
      <c r="D16" s="37" t="s">
        <v>157</v>
      </c>
      <c r="E16" s="40">
        <v>8.1</v>
      </c>
      <c r="F16" s="27">
        <v>6.26</v>
      </c>
      <c r="G16" s="27">
        <v>2.67</v>
      </c>
      <c r="H16" s="26">
        <f t="shared" si="2"/>
        <v>50.705999999999996</v>
      </c>
      <c r="I16" s="26">
        <f t="shared" si="3"/>
        <v>21.626999999999999</v>
      </c>
      <c r="J16" s="26">
        <f t="shared" si="0"/>
        <v>90.220950899999991</v>
      </c>
      <c r="L16" s="28">
        <f t="shared" si="1"/>
        <v>72.332999999999998</v>
      </c>
    </row>
    <row r="17" spans="1:12">
      <c r="A17" s="70" t="s">
        <v>33</v>
      </c>
      <c r="B17" s="71"/>
      <c r="C17" s="71"/>
      <c r="D17" s="71"/>
      <c r="E17" s="71"/>
      <c r="F17" s="71"/>
      <c r="G17" s="71"/>
      <c r="H17" s="71"/>
      <c r="I17" s="72"/>
      <c r="J17" s="19">
        <f>SUM(J9:J16)</f>
        <v>4831.8774273500003</v>
      </c>
      <c r="L17" s="28">
        <f t="shared" si="1"/>
        <v>0</v>
      </c>
    </row>
    <row r="18" spans="1:12">
      <c r="A18" s="30"/>
      <c r="B18" s="31" t="s">
        <v>13</v>
      </c>
      <c r="C18" s="41" t="s">
        <v>83</v>
      </c>
      <c r="D18" s="33"/>
      <c r="E18" s="34"/>
      <c r="F18" s="34"/>
      <c r="G18" s="34"/>
      <c r="H18" s="34"/>
      <c r="I18" s="34"/>
      <c r="J18" s="34"/>
      <c r="L18" s="28">
        <f t="shared" si="1"/>
        <v>0</v>
      </c>
    </row>
    <row r="19" spans="1:12" ht="15.75" customHeight="1">
      <c r="A19" s="42">
        <v>92269</v>
      </c>
      <c r="B19" s="43" t="s">
        <v>62</v>
      </c>
      <c r="C19" s="44" t="s">
        <v>81</v>
      </c>
      <c r="D19" s="45" t="s">
        <v>157</v>
      </c>
      <c r="E19" s="46">
        <v>12.6</v>
      </c>
      <c r="F19" s="46">
        <v>51.97</v>
      </c>
      <c r="G19" s="46">
        <v>22.27</v>
      </c>
      <c r="H19" s="46">
        <f>F19*E19</f>
        <v>654.822</v>
      </c>
      <c r="I19" s="46">
        <f>G19*E19</f>
        <v>280.60199999999998</v>
      </c>
      <c r="J19" s="46">
        <f>L19*0.2473+L19</f>
        <v>1166.7543552</v>
      </c>
      <c r="L19" s="28">
        <f t="shared" si="1"/>
        <v>935.42399999999998</v>
      </c>
    </row>
    <row r="20" spans="1:12" ht="15.75" customHeight="1">
      <c r="A20" s="42">
        <v>92268</v>
      </c>
      <c r="B20" s="43" t="s">
        <v>63</v>
      </c>
      <c r="C20" s="44" t="s">
        <v>79</v>
      </c>
      <c r="D20" s="45" t="s">
        <v>157</v>
      </c>
      <c r="E20" s="46">
        <v>20.65</v>
      </c>
      <c r="F20" s="46">
        <v>26.77</v>
      </c>
      <c r="G20" s="46">
        <v>11.5</v>
      </c>
      <c r="H20" s="46">
        <f t="shared" ref="H20:H24" si="4">F20*E20</f>
        <v>552.80049999999994</v>
      </c>
      <c r="I20" s="46">
        <f t="shared" ref="I20:I24" si="5">G20*E20</f>
        <v>237.47499999999999</v>
      </c>
      <c r="J20" s="46">
        <f t="shared" ref="J20:J24" si="6">L20*0.2473+L20</f>
        <v>985.71063114999993</v>
      </c>
      <c r="L20" s="28">
        <f t="shared" si="1"/>
        <v>790.27549999999997</v>
      </c>
    </row>
    <row r="21" spans="1:12">
      <c r="A21" s="39">
        <v>92778</v>
      </c>
      <c r="B21" s="37" t="s">
        <v>63</v>
      </c>
      <c r="C21" s="47" t="s">
        <v>80</v>
      </c>
      <c r="D21" s="37" t="s">
        <v>17</v>
      </c>
      <c r="E21" s="27">
        <v>67</v>
      </c>
      <c r="F21" s="27">
        <v>4.96</v>
      </c>
      <c r="G21" s="27">
        <v>2.12</v>
      </c>
      <c r="H21" s="46">
        <f t="shared" si="4"/>
        <v>332.32</v>
      </c>
      <c r="I21" s="46">
        <f t="shared" si="5"/>
        <v>142.04000000000002</v>
      </c>
      <c r="J21" s="46">
        <f t="shared" si="6"/>
        <v>591.66922799999998</v>
      </c>
      <c r="L21" s="28">
        <f t="shared" si="1"/>
        <v>474.36</v>
      </c>
    </row>
    <row r="22" spans="1:12">
      <c r="A22" s="39">
        <v>92775</v>
      </c>
      <c r="B22" s="37" t="s">
        <v>64</v>
      </c>
      <c r="C22" s="39" t="s">
        <v>82</v>
      </c>
      <c r="D22" s="37" t="s">
        <v>17</v>
      </c>
      <c r="E22" s="27">
        <v>130</v>
      </c>
      <c r="F22" s="27">
        <v>7.64</v>
      </c>
      <c r="G22" s="27">
        <v>3.3</v>
      </c>
      <c r="H22" s="46">
        <f t="shared" si="4"/>
        <v>993.19999999999993</v>
      </c>
      <c r="I22" s="46">
        <f t="shared" si="5"/>
        <v>429</v>
      </c>
      <c r="J22" s="46">
        <f t="shared" si="6"/>
        <v>1773.9100599999997</v>
      </c>
      <c r="L22" s="28">
        <f t="shared" si="1"/>
        <v>1422.1999999999998</v>
      </c>
    </row>
    <row r="23" spans="1:12" ht="17.25">
      <c r="A23" s="39">
        <v>94965</v>
      </c>
      <c r="B23" s="37" t="s">
        <v>65</v>
      </c>
      <c r="C23" s="39" t="s">
        <v>72</v>
      </c>
      <c r="D23" s="37" t="s">
        <v>156</v>
      </c>
      <c r="E23" s="27">
        <v>3</v>
      </c>
      <c r="F23" s="27">
        <v>6.26</v>
      </c>
      <c r="G23" s="27">
        <v>2.67</v>
      </c>
      <c r="H23" s="46">
        <f t="shared" si="4"/>
        <v>18.78</v>
      </c>
      <c r="I23" s="46">
        <f t="shared" si="5"/>
        <v>8.01</v>
      </c>
      <c r="J23" s="46">
        <f t="shared" si="6"/>
        <v>33.415166999999997</v>
      </c>
      <c r="L23" s="28">
        <f t="shared" si="1"/>
        <v>26.79</v>
      </c>
    </row>
    <row r="24" spans="1:12" ht="17.25">
      <c r="A24" s="39">
        <v>83731</v>
      </c>
      <c r="B24" s="37" t="s">
        <v>84</v>
      </c>
      <c r="C24" s="39" t="s">
        <v>85</v>
      </c>
      <c r="D24" s="45" t="s">
        <v>157</v>
      </c>
      <c r="E24" s="27">
        <v>12.6</v>
      </c>
      <c r="F24" s="27">
        <v>29.15</v>
      </c>
      <c r="G24" s="27">
        <v>12.5</v>
      </c>
      <c r="H24" s="46">
        <f t="shared" si="4"/>
        <v>367.28999999999996</v>
      </c>
      <c r="I24" s="46">
        <f t="shared" si="5"/>
        <v>157.5</v>
      </c>
      <c r="J24" s="46">
        <f t="shared" si="6"/>
        <v>654.57056699999998</v>
      </c>
      <c r="L24" s="28">
        <f t="shared" si="1"/>
        <v>524.79</v>
      </c>
    </row>
    <row r="25" spans="1:12">
      <c r="A25" s="70" t="s">
        <v>33</v>
      </c>
      <c r="B25" s="71"/>
      <c r="C25" s="71"/>
      <c r="D25" s="71"/>
      <c r="E25" s="71"/>
      <c r="F25" s="71"/>
      <c r="G25" s="71"/>
      <c r="H25" s="71"/>
      <c r="I25" s="72"/>
      <c r="J25" s="19">
        <f>SUM(J19:J24)</f>
        <v>5206.0300083499988</v>
      </c>
      <c r="L25" s="28">
        <f t="shared" si="1"/>
        <v>0</v>
      </c>
    </row>
    <row r="26" spans="1:12">
      <c r="A26" s="30"/>
      <c r="B26" s="31" t="s">
        <v>66</v>
      </c>
      <c r="C26" s="32" t="s">
        <v>18</v>
      </c>
      <c r="D26" s="33"/>
      <c r="E26" s="34"/>
      <c r="F26" s="34"/>
      <c r="G26" s="34"/>
      <c r="H26" s="34"/>
      <c r="I26" s="34"/>
      <c r="J26" s="34"/>
      <c r="L26" s="28">
        <f t="shared" si="1"/>
        <v>0</v>
      </c>
    </row>
    <row r="27" spans="1:12" ht="17.25">
      <c r="A27" s="39">
        <v>87477</v>
      </c>
      <c r="B27" s="37" t="s">
        <v>67</v>
      </c>
      <c r="C27" s="39" t="s">
        <v>51</v>
      </c>
      <c r="D27" s="37" t="s">
        <v>157</v>
      </c>
      <c r="E27" s="40">
        <v>25.5</v>
      </c>
      <c r="F27" s="27">
        <v>23.62</v>
      </c>
      <c r="G27" s="27">
        <v>10</v>
      </c>
      <c r="H27" s="27">
        <f>F27*E27</f>
        <v>602.31000000000006</v>
      </c>
      <c r="I27" s="27">
        <f>G27*E27</f>
        <v>255</v>
      </c>
      <c r="J27" s="27">
        <f>L27*0.2473+L27</f>
        <v>1069.3227630000001</v>
      </c>
      <c r="L27" s="28">
        <f t="shared" si="1"/>
        <v>857.31000000000006</v>
      </c>
    </row>
    <row r="28" spans="1:12">
      <c r="A28" s="39"/>
      <c r="B28" s="37" t="s">
        <v>68</v>
      </c>
      <c r="C28" s="39" t="s">
        <v>69</v>
      </c>
      <c r="D28" s="37" t="s">
        <v>24</v>
      </c>
      <c r="E28" s="40">
        <v>110</v>
      </c>
      <c r="F28" s="27">
        <v>31</v>
      </c>
      <c r="G28" s="27">
        <v>9</v>
      </c>
      <c r="H28" s="27">
        <f>F28*E28</f>
        <v>3410</v>
      </c>
      <c r="I28" s="27">
        <f>G28*E28</f>
        <v>990</v>
      </c>
      <c r="J28" s="27">
        <f>L28*0.2473+L28</f>
        <v>5488.12</v>
      </c>
      <c r="L28" s="28">
        <f t="shared" si="1"/>
        <v>4400</v>
      </c>
    </row>
    <row r="29" spans="1:12">
      <c r="A29" s="70" t="s">
        <v>33</v>
      </c>
      <c r="B29" s="71"/>
      <c r="C29" s="71"/>
      <c r="D29" s="71"/>
      <c r="E29" s="71"/>
      <c r="F29" s="71"/>
      <c r="G29" s="71"/>
      <c r="H29" s="71"/>
      <c r="I29" s="72"/>
      <c r="J29" s="19">
        <f>SUM(J27:J28)</f>
        <v>6557.442763</v>
      </c>
      <c r="L29" s="28">
        <f t="shared" si="1"/>
        <v>0</v>
      </c>
    </row>
    <row r="30" spans="1:12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L30" s="28"/>
    </row>
    <row r="31" spans="1:1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L31" s="28"/>
    </row>
    <row r="32" spans="1:12">
      <c r="A32" s="30"/>
      <c r="B32" s="31" t="s">
        <v>14</v>
      </c>
      <c r="C32" s="32" t="s">
        <v>21</v>
      </c>
      <c r="D32" s="33"/>
      <c r="E32" s="34"/>
      <c r="F32" s="48"/>
      <c r="G32" s="48"/>
      <c r="H32" s="48"/>
      <c r="I32" s="48"/>
      <c r="J32" s="34"/>
      <c r="L32" s="28">
        <f t="shared" si="1"/>
        <v>0</v>
      </c>
    </row>
    <row r="33" spans="1:12" ht="17.25">
      <c r="A33" s="39">
        <v>94107</v>
      </c>
      <c r="B33" s="37" t="s">
        <v>71</v>
      </c>
      <c r="C33" s="39" t="s">
        <v>91</v>
      </c>
      <c r="D33" s="37" t="s">
        <v>156</v>
      </c>
      <c r="E33" s="40">
        <v>0.7</v>
      </c>
      <c r="F33" s="27">
        <v>112.4</v>
      </c>
      <c r="G33" s="27">
        <v>48.2</v>
      </c>
      <c r="H33" s="27">
        <f>F33*E33</f>
        <v>78.679999999999993</v>
      </c>
      <c r="I33" s="27">
        <f>G33*E33</f>
        <v>33.74</v>
      </c>
      <c r="J33" s="27">
        <f>L33*0.2473+L33</f>
        <v>140.22146599999999</v>
      </c>
      <c r="L33" s="28">
        <f t="shared" si="1"/>
        <v>112.41999999999999</v>
      </c>
    </row>
    <row r="34" spans="1:12" ht="17.25">
      <c r="A34" s="39">
        <v>85534</v>
      </c>
      <c r="B34" s="37" t="s">
        <v>86</v>
      </c>
      <c r="C34" s="39" t="s">
        <v>92</v>
      </c>
      <c r="D34" s="37" t="s">
        <v>156</v>
      </c>
      <c r="E34" s="40">
        <v>1</v>
      </c>
      <c r="F34" s="27">
        <v>349.11</v>
      </c>
      <c r="G34" s="27">
        <v>149.62</v>
      </c>
      <c r="H34" s="27">
        <f t="shared" ref="H34:H43" si="7">F34*E34</f>
        <v>349.11</v>
      </c>
      <c r="I34" s="27">
        <f t="shared" ref="I34:I43" si="8">G34*E34</f>
        <v>149.62</v>
      </c>
      <c r="J34" s="27">
        <f t="shared" ref="J34:J43" si="9">L34*0.2473+L34</f>
        <v>622.06592899999998</v>
      </c>
      <c r="L34" s="28">
        <f t="shared" si="1"/>
        <v>498.73</v>
      </c>
    </row>
    <row r="35" spans="1:12">
      <c r="A35" s="39">
        <v>92775</v>
      </c>
      <c r="B35" s="37" t="s">
        <v>87</v>
      </c>
      <c r="C35" s="39" t="s">
        <v>82</v>
      </c>
      <c r="D35" s="37" t="s">
        <v>17</v>
      </c>
      <c r="E35" s="40">
        <v>65</v>
      </c>
      <c r="F35" s="27">
        <v>7.64</v>
      </c>
      <c r="G35" s="27">
        <v>3.3</v>
      </c>
      <c r="H35" s="27">
        <f t="shared" si="7"/>
        <v>496.59999999999997</v>
      </c>
      <c r="I35" s="27">
        <f t="shared" si="8"/>
        <v>214.5</v>
      </c>
      <c r="J35" s="27">
        <f t="shared" si="9"/>
        <v>886.95502999999985</v>
      </c>
      <c r="L35" s="28">
        <f t="shared" si="1"/>
        <v>711.09999999999991</v>
      </c>
    </row>
    <row r="36" spans="1:12" ht="17.25">
      <c r="A36" s="39">
        <v>87630</v>
      </c>
      <c r="B36" s="37" t="s">
        <v>88</v>
      </c>
      <c r="C36" s="39" t="s">
        <v>93</v>
      </c>
      <c r="D36" s="37" t="s">
        <v>157</v>
      </c>
      <c r="E36" s="40">
        <v>6.5</v>
      </c>
      <c r="F36" s="40">
        <v>22.3</v>
      </c>
      <c r="G36" s="40">
        <v>9.5</v>
      </c>
      <c r="H36" s="27">
        <f t="shared" si="7"/>
        <v>144.95000000000002</v>
      </c>
      <c r="I36" s="27">
        <f t="shared" si="8"/>
        <v>61.75</v>
      </c>
      <c r="J36" s="27">
        <f t="shared" si="9"/>
        <v>257.81691000000001</v>
      </c>
      <c r="L36" s="28">
        <f t="shared" si="1"/>
        <v>206.70000000000002</v>
      </c>
    </row>
    <row r="37" spans="1:12" ht="17.25">
      <c r="A37" s="39">
        <v>87258</v>
      </c>
      <c r="B37" s="37" t="s">
        <v>89</v>
      </c>
      <c r="C37" s="39" t="s">
        <v>94</v>
      </c>
      <c r="D37" s="37" t="s">
        <v>157</v>
      </c>
      <c r="E37" s="40">
        <v>5</v>
      </c>
      <c r="F37" s="40">
        <v>60.21</v>
      </c>
      <c r="G37" s="40">
        <v>25.8</v>
      </c>
      <c r="H37" s="27">
        <f t="shared" si="7"/>
        <v>301.05</v>
      </c>
      <c r="I37" s="27">
        <f t="shared" si="8"/>
        <v>129</v>
      </c>
      <c r="J37" s="27">
        <f t="shared" si="9"/>
        <v>536.40136500000006</v>
      </c>
      <c r="L37" s="28">
        <f t="shared" si="1"/>
        <v>430.05</v>
      </c>
    </row>
    <row r="38" spans="1:12" ht="17.25">
      <c r="A38" s="39">
        <v>87268</v>
      </c>
      <c r="B38" s="37" t="s">
        <v>90</v>
      </c>
      <c r="C38" s="39" t="s">
        <v>95</v>
      </c>
      <c r="D38" s="37" t="s">
        <v>157</v>
      </c>
      <c r="E38" s="40">
        <v>25.5</v>
      </c>
      <c r="F38" s="40">
        <v>38.15</v>
      </c>
      <c r="G38" s="40">
        <v>16.350000000000001</v>
      </c>
      <c r="H38" s="27">
        <f t="shared" si="7"/>
        <v>972.82499999999993</v>
      </c>
      <c r="I38" s="27">
        <f t="shared" si="8"/>
        <v>416.92500000000001</v>
      </c>
      <c r="J38" s="27">
        <f t="shared" si="9"/>
        <v>1733.4351750000001</v>
      </c>
      <c r="L38" s="28">
        <f t="shared" si="1"/>
        <v>1389.75</v>
      </c>
    </row>
    <row r="39" spans="1:12" ht="17.25">
      <c r="A39" s="39">
        <v>87904</v>
      </c>
      <c r="B39" s="37" t="s">
        <v>96</v>
      </c>
      <c r="C39" s="39" t="s">
        <v>22</v>
      </c>
      <c r="D39" s="37" t="s">
        <v>157</v>
      </c>
      <c r="E39" s="40">
        <v>18</v>
      </c>
      <c r="F39" s="27">
        <v>4.71</v>
      </c>
      <c r="G39" s="27">
        <v>2</v>
      </c>
      <c r="H39" s="27">
        <f t="shared" si="7"/>
        <v>84.78</v>
      </c>
      <c r="I39" s="27">
        <f t="shared" si="8"/>
        <v>36</v>
      </c>
      <c r="J39" s="27">
        <f t="shared" si="9"/>
        <v>150.64889400000001</v>
      </c>
      <c r="L39" s="28">
        <f t="shared" si="1"/>
        <v>120.78</v>
      </c>
    </row>
    <row r="40" spans="1:12" ht="17.25">
      <c r="A40" s="39">
        <v>87871</v>
      </c>
      <c r="B40" s="37" t="s">
        <v>97</v>
      </c>
      <c r="C40" s="39" t="s">
        <v>31</v>
      </c>
      <c r="D40" s="37" t="s">
        <v>157</v>
      </c>
      <c r="E40" s="40">
        <v>36.35</v>
      </c>
      <c r="F40" s="27">
        <v>8.64</v>
      </c>
      <c r="G40" s="27">
        <v>3.7</v>
      </c>
      <c r="H40" s="27">
        <f t="shared" si="7"/>
        <v>314.06400000000002</v>
      </c>
      <c r="I40" s="27">
        <f t="shared" si="8"/>
        <v>134.495</v>
      </c>
      <c r="J40" s="27">
        <f t="shared" si="9"/>
        <v>559.48764070000004</v>
      </c>
      <c r="L40" s="28">
        <f t="shared" si="1"/>
        <v>448.55900000000003</v>
      </c>
    </row>
    <row r="41" spans="1:12" ht="17.25">
      <c r="A41" s="39">
        <v>87527</v>
      </c>
      <c r="B41" s="37" t="s">
        <v>98</v>
      </c>
      <c r="C41" s="39" t="s">
        <v>52</v>
      </c>
      <c r="D41" s="37" t="s">
        <v>157</v>
      </c>
      <c r="E41" s="40">
        <v>54.35</v>
      </c>
      <c r="F41" s="27">
        <v>20.190000000000001</v>
      </c>
      <c r="G41" s="27">
        <v>8.65</v>
      </c>
      <c r="H41" s="27">
        <f t="shared" si="7"/>
        <v>1097.3265000000001</v>
      </c>
      <c r="I41" s="27">
        <f t="shared" si="8"/>
        <v>470.12750000000005</v>
      </c>
      <c r="J41" s="27">
        <f t="shared" si="9"/>
        <v>1955.0853742000002</v>
      </c>
      <c r="L41" s="28">
        <f t="shared" si="1"/>
        <v>1567.4540000000002</v>
      </c>
    </row>
    <row r="42" spans="1:12" ht="17.25">
      <c r="A42" s="49">
        <v>88483</v>
      </c>
      <c r="B42" s="37" t="s">
        <v>99</v>
      </c>
      <c r="C42" s="39" t="s">
        <v>101</v>
      </c>
      <c r="D42" s="37" t="s">
        <v>157</v>
      </c>
      <c r="E42" s="40">
        <v>75</v>
      </c>
      <c r="F42" s="27">
        <v>1.78</v>
      </c>
      <c r="G42" s="27">
        <v>0.76</v>
      </c>
      <c r="H42" s="27">
        <f t="shared" si="7"/>
        <v>133.5</v>
      </c>
      <c r="I42" s="27">
        <f t="shared" si="8"/>
        <v>57</v>
      </c>
      <c r="J42" s="27">
        <f t="shared" si="9"/>
        <v>237.61064999999999</v>
      </c>
      <c r="L42" s="28">
        <f t="shared" si="1"/>
        <v>190.5</v>
      </c>
    </row>
    <row r="43" spans="1:12" ht="17.25">
      <c r="A43" s="49">
        <v>88488</v>
      </c>
      <c r="B43" s="37" t="s">
        <v>100</v>
      </c>
      <c r="C43" s="39" t="s">
        <v>102</v>
      </c>
      <c r="D43" s="37" t="s">
        <v>157</v>
      </c>
      <c r="E43" s="40">
        <v>75</v>
      </c>
      <c r="F43" s="27">
        <v>8.4499999999999993</v>
      </c>
      <c r="G43" s="27">
        <v>3.61</v>
      </c>
      <c r="H43" s="27">
        <f t="shared" si="7"/>
        <v>633.75</v>
      </c>
      <c r="I43" s="27">
        <f t="shared" si="8"/>
        <v>270.75</v>
      </c>
      <c r="J43" s="27">
        <f t="shared" si="9"/>
        <v>1128.1828499999999</v>
      </c>
      <c r="L43" s="28">
        <f t="shared" si="1"/>
        <v>904.5</v>
      </c>
    </row>
    <row r="44" spans="1:12">
      <c r="A44" s="70" t="s">
        <v>33</v>
      </c>
      <c r="B44" s="71"/>
      <c r="C44" s="71"/>
      <c r="D44" s="71"/>
      <c r="E44" s="71"/>
      <c r="F44" s="71"/>
      <c r="G44" s="71"/>
      <c r="H44" s="71"/>
      <c r="I44" s="72"/>
      <c r="J44" s="19">
        <f>SUM(J33:J43)</f>
        <v>8207.911283899999</v>
      </c>
      <c r="L44" s="28">
        <f t="shared" si="1"/>
        <v>0</v>
      </c>
    </row>
    <row r="45" spans="1:12">
      <c r="A45" s="30"/>
      <c r="B45" s="31" t="s">
        <v>103</v>
      </c>
      <c r="C45" s="32" t="s">
        <v>23</v>
      </c>
      <c r="D45" s="33"/>
      <c r="E45" s="34"/>
      <c r="F45" s="34"/>
      <c r="G45" s="34"/>
      <c r="H45" s="34"/>
      <c r="I45" s="34"/>
      <c r="J45" s="34"/>
      <c r="L45" s="28">
        <f t="shared" si="1"/>
        <v>0</v>
      </c>
    </row>
    <row r="46" spans="1:12" ht="17.25">
      <c r="A46" s="39">
        <v>91341</v>
      </c>
      <c r="B46" s="37" t="s">
        <v>70</v>
      </c>
      <c r="C46" s="39" t="s">
        <v>73</v>
      </c>
      <c r="D46" s="37" t="s">
        <v>157</v>
      </c>
      <c r="E46" s="40">
        <v>6.02</v>
      </c>
      <c r="F46" s="27">
        <v>468.17</v>
      </c>
      <c r="G46" s="27">
        <v>200.65</v>
      </c>
      <c r="H46" s="27">
        <f>F46*E46</f>
        <v>2818.3833999999997</v>
      </c>
      <c r="I46" s="27">
        <f>G46*E46</f>
        <v>1207.913</v>
      </c>
      <c r="J46" s="27">
        <f>L46*0.2473+L46</f>
        <v>5021.9994997199992</v>
      </c>
      <c r="L46" s="28">
        <f t="shared" si="1"/>
        <v>4026.2963999999997</v>
      </c>
    </row>
    <row r="47" spans="1:12">
      <c r="A47" s="70" t="s">
        <v>33</v>
      </c>
      <c r="B47" s="71"/>
      <c r="C47" s="71"/>
      <c r="D47" s="71"/>
      <c r="E47" s="71"/>
      <c r="F47" s="71"/>
      <c r="G47" s="71"/>
      <c r="H47" s="71"/>
      <c r="I47" s="72"/>
      <c r="J47" s="19">
        <f>SUM(J46:J46)</f>
        <v>5021.9994997199992</v>
      </c>
      <c r="L47" s="28">
        <f t="shared" si="1"/>
        <v>0</v>
      </c>
    </row>
    <row r="48" spans="1:12">
      <c r="A48" s="30"/>
      <c r="B48" s="31" t="s">
        <v>104</v>
      </c>
      <c r="C48" s="32" t="s">
        <v>25</v>
      </c>
      <c r="D48" s="33"/>
      <c r="E48" s="34"/>
      <c r="F48" s="34"/>
      <c r="G48" s="34"/>
      <c r="H48" s="34"/>
      <c r="I48" s="34"/>
      <c r="J48" s="34"/>
      <c r="L48" s="28">
        <f t="shared" si="1"/>
        <v>0</v>
      </c>
    </row>
    <row r="49" spans="1:12">
      <c r="A49" s="39"/>
      <c r="B49" s="37"/>
      <c r="C49" s="74" t="s">
        <v>26</v>
      </c>
      <c r="D49" s="75"/>
      <c r="E49" s="75"/>
      <c r="F49" s="75"/>
      <c r="G49" s="75"/>
      <c r="H49" s="75"/>
      <c r="I49" s="75"/>
      <c r="J49" s="76"/>
      <c r="L49" s="28">
        <f t="shared" si="1"/>
        <v>0</v>
      </c>
    </row>
    <row r="50" spans="1:12">
      <c r="A50" s="39">
        <v>86916</v>
      </c>
      <c r="B50" s="37" t="s">
        <v>105</v>
      </c>
      <c r="C50" s="39" t="s">
        <v>106</v>
      </c>
      <c r="D50" s="37" t="s">
        <v>24</v>
      </c>
      <c r="E50" s="40">
        <v>1</v>
      </c>
      <c r="F50" s="27">
        <v>21.65</v>
      </c>
      <c r="G50" s="27">
        <v>9.27</v>
      </c>
      <c r="H50" s="27">
        <f>F50*E50</f>
        <v>21.65</v>
      </c>
      <c r="I50" s="27">
        <f>G50*E50</f>
        <v>9.27</v>
      </c>
      <c r="J50" s="27">
        <f>L50*0.2473+L50</f>
        <v>38.566516</v>
      </c>
      <c r="L50" s="28">
        <f t="shared" si="1"/>
        <v>30.919999999999998</v>
      </c>
    </row>
    <row r="51" spans="1:12">
      <c r="A51" s="39">
        <v>89355</v>
      </c>
      <c r="B51" s="37" t="s">
        <v>107</v>
      </c>
      <c r="C51" s="39" t="s">
        <v>108</v>
      </c>
      <c r="D51" s="37" t="s">
        <v>15</v>
      </c>
      <c r="E51" s="40">
        <v>20</v>
      </c>
      <c r="F51" s="27">
        <v>9.07</v>
      </c>
      <c r="G51" s="27">
        <v>3.88</v>
      </c>
      <c r="H51" s="27">
        <f t="shared" ref="H51:H52" si="10">F51*E51</f>
        <v>181.4</v>
      </c>
      <c r="I51" s="27">
        <f t="shared" ref="I51:I52" si="11">G51*E51</f>
        <v>77.599999999999994</v>
      </c>
      <c r="J51" s="27">
        <f t="shared" ref="J51:J52" si="12">L51*0.2473+L51</f>
        <v>323.05070000000001</v>
      </c>
      <c r="L51" s="28">
        <f t="shared" si="1"/>
        <v>259</v>
      </c>
    </row>
    <row r="52" spans="1:12">
      <c r="A52" s="39">
        <v>89358</v>
      </c>
      <c r="B52" s="37" t="s">
        <v>109</v>
      </c>
      <c r="C52" s="39" t="s">
        <v>110</v>
      </c>
      <c r="D52" s="37" t="s">
        <v>3</v>
      </c>
      <c r="E52" s="40">
        <v>3</v>
      </c>
      <c r="F52" s="27">
        <v>3.61</v>
      </c>
      <c r="G52" s="27">
        <v>1.54</v>
      </c>
      <c r="H52" s="27">
        <f t="shared" si="10"/>
        <v>10.83</v>
      </c>
      <c r="I52" s="27">
        <f t="shared" si="11"/>
        <v>4.62</v>
      </c>
      <c r="J52" s="27">
        <f t="shared" si="12"/>
        <v>19.270785</v>
      </c>
      <c r="L52" s="28">
        <f t="shared" si="1"/>
        <v>15.45</v>
      </c>
    </row>
    <row r="53" spans="1:12">
      <c r="A53" s="39"/>
      <c r="B53" s="37"/>
      <c r="C53" s="50" t="s">
        <v>27</v>
      </c>
      <c r="D53" s="51"/>
      <c r="E53" s="51"/>
      <c r="F53" s="51"/>
      <c r="G53" s="51"/>
      <c r="H53" s="51"/>
      <c r="I53" s="51"/>
      <c r="J53" s="52"/>
      <c r="L53" s="28">
        <f t="shared" si="1"/>
        <v>0</v>
      </c>
    </row>
    <row r="54" spans="1:12">
      <c r="A54" s="85">
        <v>97901</v>
      </c>
      <c r="B54" s="85" t="s">
        <v>111</v>
      </c>
      <c r="C54" s="53" t="s">
        <v>28</v>
      </c>
      <c r="D54" s="85" t="s">
        <v>24</v>
      </c>
      <c r="E54" s="83">
        <v>1</v>
      </c>
      <c r="F54" s="83">
        <v>148.04</v>
      </c>
      <c r="G54" s="83">
        <v>63.45</v>
      </c>
      <c r="H54" s="83">
        <f>F54*E54</f>
        <v>148.04</v>
      </c>
      <c r="I54" s="83">
        <f>G54*E54</f>
        <v>63.45</v>
      </c>
      <c r="J54" s="87">
        <f>L54*0.2743+L54</f>
        <v>269.50170700000001</v>
      </c>
      <c r="L54" s="28">
        <f t="shared" si="1"/>
        <v>211.49</v>
      </c>
    </row>
    <row r="55" spans="1:12">
      <c r="A55" s="86"/>
      <c r="B55" s="86"/>
      <c r="C55" s="53" t="s">
        <v>29</v>
      </c>
      <c r="D55" s="86"/>
      <c r="E55" s="84"/>
      <c r="F55" s="84"/>
      <c r="G55" s="84"/>
      <c r="H55" s="84"/>
      <c r="I55" s="84"/>
      <c r="J55" s="88"/>
      <c r="L55" s="28">
        <f t="shared" si="1"/>
        <v>0</v>
      </c>
    </row>
    <row r="56" spans="1:12">
      <c r="A56" s="39">
        <v>89709</v>
      </c>
      <c r="B56" s="37" t="s">
        <v>112</v>
      </c>
      <c r="C56" s="39" t="s">
        <v>113</v>
      </c>
      <c r="D56" s="37" t="s">
        <v>15</v>
      </c>
      <c r="E56" s="40">
        <v>2</v>
      </c>
      <c r="F56" s="27">
        <v>5.91</v>
      </c>
      <c r="G56" s="27">
        <v>2.5</v>
      </c>
      <c r="H56" s="27">
        <f>F56*E56</f>
        <v>11.82</v>
      </c>
      <c r="I56" s="27">
        <f>G56*E56</f>
        <v>5</v>
      </c>
      <c r="J56" s="27">
        <f>L56*0.2473+L56</f>
        <v>20.979586000000001</v>
      </c>
      <c r="L56" s="28">
        <f t="shared" si="1"/>
        <v>16.82</v>
      </c>
    </row>
    <row r="57" spans="1:12">
      <c r="A57" s="39">
        <v>89711</v>
      </c>
      <c r="B57" s="37" t="s">
        <v>115</v>
      </c>
      <c r="C57" s="39" t="s">
        <v>114</v>
      </c>
      <c r="D57" s="37" t="s">
        <v>15</v>
      </c>
      <c r="E57" s="40">
        <v>20</v>
      </c>
      <c r="F57" s="27">
        <v>9.39</v>
      </c>
      <c r="G57" s="27">
        <v>4.0199999999999996</v>
      </c>
      <c r="H57" s="27">
        <f t="shared" ref="H57:H59" si="13">F57*E57</f>
        <v>187.8</v>
      </c>
      <c r="I57" s="27">
        <f t="shared" ref="I57:I59" si="14">G57*E57</f>
        <v>80.399999999999991</v>
      </c>
      <c r="J57" s="27">
        <f t="shared" ref="J57:J59" si="15">L57*0.2473+L57</f>
        <v>334.52585999999997</v>
      </c>
      <c r="L57" s="28">
        <f t="shared" si="1"/>
        <v>268.2</v>
      </c>
    </row>
    <row r="58" spans="1:12">
      <c r="A58" s="39">
        <v>89728</v>
      </c>
      <c r="B58" s="37" t="s">
        <v>116</v>
      </c>
      <c r="C58" s="39" t="s">
        <v>117</v>
      </c>
      <c r="D58" s="37" t="s">
        <v>24</v>
      </c>
      <c r="E58" s="40">
        <v>4</v>
      </c>
      <c r="F58" s="27">
        <v>5.0199999999999996</v>
      </c>
      <c r="G58" s="27">
        <v>2.14</v>
      </c>
      <c r="H58" s="27">
        <f t="shared" si="13"/>
        <v>20.079999999999998</v>
      </c>
      <c r="I58" s="27">
        <f t="shared" si="14"/>
        <v>8.56</v>
      </c>
      <c r="J58" s="27">
        <f t="shared" si="15"/>
        <v>35.722672000000003</v>
      </c>
      <c r="L58" s="28">
        <f t="shared" si="1"/>
        <v>28.64</v>
      </c>
    </row>
    <row r="59" spans="1:12">
      <c r="A59" s="39">
        <v>89828</v>
      </c>
      <c r="B59" s="37" t="s">
        <v>118</v>
      </c>
      <c r="C59" s="39" t="s">
        <v>119</v>
      </c>
      <c r="D59" s="37" t="s">
        <v>24</v>
      </c>
      <c r="E59" s="40">
        <v>1</v>
      </c>
      <c r="F59" s="27">
        <v>6.09</v>
      </c>
      <c r="G59" s="27">
        <v>2.61</v>
      </c>
      <c r="H59" s="27">
        <f t="shared" si="13"/>
        <v>6.09</v>
      </c>
      <c r="I59" s="27">
        <f t="shared" si="14"/>
        <v>2.61</v>
      </c>
      <c r="J59" s="27">
        <f t="shared" si="15"/>
        <v>10.851509999999999</v>
      </c>
      <c r="L59" s="28">
        <f t="shared" si="1"/>
        <v>8.6999999999999993</v>
      </c>
    </row>
    <row r="60" spans="1:12">
      <c r="A60" s="70" t="s">
        <v>34</v>
      </c>
      <c r="B60" s="71"/>
      <c r="C60" s="71"/>
      <c r="D60" s="71"/>
      <c r="E60" s="71"/>
      <c r="F60" s="71"/>
      <c r="G60" s="71"/>
      <c r="H60" s="71"/>
      <c r="I60" s="72"/>
      <c r="J60" s="19">
        <f>SUM(J50:J59)</f>
        <v>1052.4693359999999</v>
      </c>
      <c r="L60" s="28">
        <f t="shared" si="1"/>
        <v>0</v>
      </c>
    </row>
    <row r="61" spans="1:12">
      <c r="A61" s="54"/>
      <c r="B61" s="54" t="s">
        <v>74</v>
      </c>
      <c r="C61" s="67" t="s">
        <v>75</v>
      </c>
      <c r="D61" s="68"/>
      <c r="E61" s="68"/>
      <c r="F61" s="68"/>
      <c r="G61" s="68"/>
      <c r="H61" s="68"/>
      <c r="I61" s="69"/>
      <c r="J61" s="54"/>
      <c r="L61" s="28">
        <f t="shared" si="1"/>
        <v>0</v>
      </c>
    </row>
    <row r="62" spans="1:12">
      <c r="A62" s="55"/>
      <c r="B62" s="56" t="s">
        <v>120</v>
      </c>
      <c r="C62" s="57" t="s">
        <v>121</v>
      </c>
      <c r="D62" s="55"/>
      <c r="E62" s="55"/>
      <c r="F62" s="55"/>
      <c r="G62" s="55"/>
      <c r="H62" s="55"/>
      <c r="I62" s="55"/>
      <c r="J62" s="25"/>
      <c r="L62" s="28">
        <f t="shared" si="1"/>
        <v>0</v>
      </c>
    </row>
    <row r="63" spans="1:12" ht="17.25">
      <c r="A63" s="38" t="s">
        <v>131</v>
      </c>
      <c r="B63" s="36" t="s">
        <v>122</v>
      </c>
      <c r="C63" s="58" t="s">
        <v>132</v>
      </c>
      <c r="D63" s="37" t="s">
        <v>157</v>
      </c>
      <c r="E63" s="38">
        <v>81</v>
      </c>
      <c r="F63" s="38">
        <v>6.55</v>
      </c>
      <c r="G63" s="38">
        <v>2.8</v>
      </c>
      <c r="H63" s="38">
        <f>F63*E63</f>
        <v>530.54999999999995</v>
      </c>
      <c r="I63" s="38">
        <f>G63*E63</f>
        <v>226.79999999999998</v>
      </c>
      <c r="J63" s="26">
        <f>L63*0.2473+L63</f>
        <v>944.64265499999988</v>
      </c>
      <c r="L63" s="28">
        <f t="shared" si="1"/>
        <v>757.34999999999991</v>
      </c>
    </row>
    <row r="64" spans="1:12" ht="17.25">
      <c r="A64" s="38">
        <v>73672</v>
      </c>
      <c r="B64" s="36" t="s">
        <v>125</v>
      </c>
      <c r="C64" s="58" t="s">
        <v>135</v>
      </c>
      <c r="D64" s="37" t="s">
        <v>158</v>
      </c>
      <c r="E64" s="38">
        <v>81</v>
      </c>
      <c r="F64" s="38"/>
      <c r="G64" s="38">
        <v>0.35</v>
      </c>
      <c r="H64" s="38">
        <f t="shared" ref="H64:H81" si="16">F64*E64</f>
        <v>0</v>
      </c>
      <c r="I64" s="38">
        <f t="shared" ref="I64:I81" si="17">G64*E64</f>
        <v>28.349999999999998</v>
      </c>
      <c r="J64" s="26">
        <f t="shared" ref="J64:J81" si="18">L64*0.2473+L64</f>
        <v>35.360954999999997</v>
      </c>
      <c r="L64" s="28">
        <f t="shared" si="1"/>
        <v>28.349999999999998</v>
      </c>
    </row>
    <row r="65" spans="1:12">
      <c r="A65" s="38">
        <v>96156</v>
      </c>
      <c r="B65" s="36" t="s">
        <v>126</v>
      </c>
      <c r="C65" s="58" t="s">
        <v>139</v>
      </c>
      <c r="D65" s="37" t="s">
        <v>137</v>
      </c>
      <c r="E65" s="38">
        <v>8</v>
      </c>
      <c r="F65" s="38"/>
      <c r="G65" s="38">
        <v>39.32</v>
      </c>
      <c r="H65" s="38">
        <f t="shared" si="16"/>
        <v>0</v>
      </c>
      <c r="I65" s="38">
        <f t="shared" si="17"/>
        <v>314.56</v>
      </c>
      <c r="J65" s="26">
        <f t="shared" si="18"/>
        <v>392.35068799999999</v>
      </c>
      <c r="L65" s="28">
        <f t="shared" si="1"/>
        <v>314.56</v>
      </c>
    </row>
    <row r="66" spans="1:12">
      <c r="A66" s="38">
        <v>5665</v>
      </c>
      <c r="B66" s="36" t="s">
        <v>127</v>
      </c>
      <c r="C66" s="58" t="s">
        <v>136</v>
      </c>
      <c r="D66" s="37" t="s">
        <v>137</v>
      </c>
      <c r="E66" s="38">
        <v>8</v>
      </c>
      <c r="F66" s="38"/>
      <c r="G66" s="38">
        <v>15.16</v>
      </c>
      <c r="H66" s="38">
        <f t="shared" si="16"/>
        <v>0</v>
      </c>
      <c r="I66" s="38">
        <f t="shared" si="17"/>
        <v>121.28</v>
      </c>
      <c r="J66" s="26">
        <f t="shared" si="18"/>
        <v>151.27254400000001</v>
      </c>
      <c r="L66" s="28">
        <f t="shared" si="1"/>
        <v>121.28</v>
      </c>
    </row>
    <row r="67" spans="1:12">
      <c r="A67" s="38">
        <v>5695</v>
      </c>
      <c r="B67" s="36" t="s">
        <v>128</v>
      </c>
      <c r="C67" s="58" t="s">
        <v>138</v>
      </c>
      <c r="D67" s="37" t="s">
        <v>137</v>
      </c>
      <c r="E67" s="38">
        <v>8</v>
      </c>
      <c r="F67" s="38"/>
      <c r="G67" s="38">
        <v>22.48</v>
      </c>
      <c r="H67" s="38">
        <f t="shared" si="16"/>
        <v>0</v>
      </c>
      <c r="I67" s="38">
        <f t="shared" si="17"/>
        <v>179.84</v>
      </c>
      <c r="J67" s="26">
        <f t="shared" si="18"/>
        <v>224.31443200000001</v>
      </c>
      <c r="L67" s="28">
        <f t="shared" si="1"/>
        <v>179.84</v>
      </c>
    </row>
    <row r="68" spans="1:12" ht="17.25">
      <c r="A68" s="40" t="s">
        <v>123</v>
      </c>
      <c r="B68" s="36" t="s">
        <v>129</v>
      </c>
      <c r="C68" s="59" t="s">
        <v>124</v>
      </c>
      <c r="D68" s="37" t="s">
        <v>156</v>
      </c>
      <c r="E68" s="40">
        <v>4.05</v>
      </c>
      <c r="F68" s="40">
        <v>49.87</v>
      </c>
      <c r="G68" s="40">
        <v>21.36</v>
      </c>
      <c r="H68" s="38">
        <f t="shared" si="16"/>
        <v>201.97349999999997</v>
      </c>
      <c r="I68" s="38">
        <f t="shared" si="17"/>
        <v>86.507999999999996</v>
      </c>
      <c r="J68" s="26">
        <f t="shared" si="18"/>
        <v>359.82297495</v>
      </c>
      <c r="L68" s="28">
        <f t="shared" si="1"/>
        <v>288.48149999999998</v>
      </c>
    </row>
    <row r="69" spans="1:12">
      <c r="A69" s="40">
        <v>94275</v>
      </c>
      <c r="B69" s="36" t="s">
        <v>130</v>
      </c>
      <c r="C69" s="59" t="s">
        <v>141</v>
      </c>
      <c r="D69" s="37" t="s">
        <v>15</v>
      </c>
      <c r="E69" s="40">
        <v>11</v>
      </c>
      <c r="F69" s="40">
        <v>22.55</v>
      </c>
      <c r="G69" s="40">
        <v>9.66</v>
      </c>
      <c r="H69" s="38">
        <f t="shared" si="16"/>
        <v>248.05</v>
      </c>
      <c r="I69" s="38">
        <f t="shared" si="17"/>
        <v>106.26</v>
      </c>
      <c r="J69" s="26">
        <f t="shared" si="18"/>
        <v>441.93086299999999</v>
      </c>
      <c r="L69" s="28">
        <f t="shared" si="1"/>
        <v>354.31</v>
      </c>
    </row>
    <row r="70" spans="1:12" ht="17.25">
      <c r="A70" s="40">
        <v>92399</v>
      </c>
      <c r="B70" s="36" t="s">
        <v>140</v>
      </c>
      <c r="C70" s="59" t="s">
        <v>142</v>
      </c>
      <c r="D70" s="37" t="s">
        <v>157</v>
      </c>
      <c r="E70" s="40">
        <v>81</v>
      </c>
      <c r="F70" s="40">
        <v>33.39</v>
      </c>
      <c r="G70" s="40">
        <v>14.31</v>
      </c>
      <c r="H70" s="38">
        <f t="shared" si="16"/>
        <v>2704.59</v>
      </c>
      <c r="I70" s="38">
        <f t="shared" si="17"/>
        <v>1159.1100000000001</v>
      </c>
      <c r="J70" s="26">
        <f t="shared" si="18"/>
        <v>4819.19301</v>
      </c>
      <c r="L70" s="28">
        <f t="shared" si="1"/>
        <v>3863.7000000000003</v>
      </c>
    </row>
    <row r="71" spans="1:12">
      <c r="A71" s="40"/>
      <c r="B71" s="60" t="s">
        <v>143</v>
      </c>
      <c r="C71" s="22" t="s">
        <v>144</v>
      </c>
      <c r="D71" s="40"/>
      <c r="E71" s="40"/>
      <c r="F71" s="40"/>
      <c r="G71" s="40"/>
      <c r="H71" s="38"/>
      <c r="I71" s="38"/>
      <c r="J71" s="26">
        <f t="shared" si="18"/>
        <v>0</v>
      </c>
      <c r="L71" s="28">
        <f t="shared" si="1"/>
        <v>0</v>
      </c>
    </row>
    <row r="72" spans="1:12" ht="17.25">
      <c r="A72" s="40">
        <v>73361</v>
      </c>
      <c r="B72" s="36" t="s">
        <v>122</v>
      </c>
      <c r="C72" s="59" t="s">
        <v>30</v>
      </c>
      <c r="D72" s="37" t="s">
        <v>158</v>
      </c>
      <c r="E72" s="40">
        <v>1</v>
      </c>
      <c r="F72" s="40">
        <v>108.29</v>
      </c>
      <c r="G72" s="40">
        <v>631.70000000000005</v>
      </c>
      <c r="H72" s="38">
        <f t="shared" si="16"/>
        <v>108.29</v>
      </c>
      <c r="I72" s="38">
        <f t="shared" si="17"/>
        <v>631.70000000000005</v>
      </c>
      <c r="J72" s="26">
        <f t="shared" si="18"/>
        <v>922.98952699999995</v>
      </c>
      <c r="L72" s="28">
        <f t="shared" si="1"/>
        <v>739.99</v>
      </c>
    </row>
    <row r="73" spans="1:12" ht="17.25">
      <c r="A73" s="40">
        <v>72133</v>
      </c>
      <c r="B73" s="36" t="s">
        <v>122</v>
      </c>
      <c r="C73" s="59" t="s">
        <v>145</v>
      </c>
      <c r="D73" s="37" t="s">
        <v>157</v>
      </c>
      <c r="E73" s="40">
        <v>3.5</v>
      </c>
      <c r="F73" s="40">
        <v>142.44</v>
      </c>
      <c r="G73" s="40">
        <v>61</v>
      </c>
      <c r="H73" s="38">
        <f t="shared" si="16"/>
        <v>498.53999999999996</v>
      </c>
      <c r="I73" s="38">
        <f t="shared" si="17"/>
        <v>213.5</v>
      </c>
      <c r="J73" s="26">
        <f t="shared" si="18"/>
        <v>888.12749199999996</v>
      </c>
      <c r="L73" s="28">
        <f t="shared" si="1"/>
        <v>712.04</v>
      </c>
    </row>
    <row r="74" spans="1:12" ht="17.25">
      <c r="A74" s="39">
        <v>92270</v>
      </c>
      <c r="B74" s="36" t="s">
        <v>59</v>
      </c>
      <c r="C74" s="39" t="s">
        <v>78</v>
      </c>
      <c r="D74" s="37" t="s">
        <v>157</v>
      </c>
      <c r="E74" s="40">
        <v>2</v>
      </c>
      <c r="F74" s="40">
        <v>43.09</v>
      </c>
      <c r="G74" s="27">
        <v>18.5</v>
      </c>
      <c r="H74" s="38">
        <f t="shared" si="16"/>
        <v>86.18</v>
      </c>
      <c r="I74" s="38">
        <f t="shared" si="17"/>
        <v>37</v>
      </c>
      <c r="J74" s="26">
        <f t="shared" si="18"/>
        <v>153.642414</v>
      </c>
      <c r="L74" s="28">
        <f t="shared" si="1"/>
        <v>123.18</v>
      </c>
    </row>
    <row r="75" spans="1:12">
      <c r="A75" s="39">
        <v>92778</v>
      </c>
      <c r="B75" s="36" t="s">
        <v>60</v>
      </c>
      <c r="C75" s="39" t="s">
        <v>76</v>
      </c>
      <c r="D75" s="37" t="s">
        <v>17</v>
      </c>
      <c r="E75" s="40">
        <v>12</v>
      </c>
      <c r="F75" s="40">
        <v>4.96</v>
      </c>
      <c r="G75" s="27">
        <v>2.12</v>
      </c>
      <c r="H75" s="38">
        <f t="shared" si="16"/>
        <v>59.519999999999996</v>
      </c>
      <c r="I75" s="38">
        <f t="shared" si="17"/>
        <v>25.44</v>
      </c>
      <c r="J75" s="26">
        <f t="shared" si="18"/>
        <v>105.970608</v>
      </c>
      <c r="L75" s="28">
        <f t="shared" si="1"/>
        <v>84.96</v>
      </c>
    </row>
    <row r="76" spans="1:12">
      <c r="A76" s="39">
        <v>92775</v>
      </c>
      <c r="B76" s="36" t="s">
        <v>133</v>
      </c>
      <c r="C76" s="39" t="s">
        <v>77</v>
      </c>
      <c r="D76" s="37" t="s">
        <v>17</v>
      </c>
      <c r="E76" s="40">
        <v>5</v>
      </c>
      <c r="F76" s="40">
        <v>7.64</v>
      </c>
      <c r="G76" s="27">
        <v>3.3</v>
      </c>
      <c r="H76" s="38">
        <f t="shared" si="16"/>
        <v>38.199999999999996</v>
      </c>
      <c r="I76" s="38">
        <f t="shared" si="17"/>
        <v>16.5</v>
      </c>
      <c r="J76" s="26">
        <f t="shared" si="18"/>
        <v>68.227309999999989</v>
      </c>
      <c r="L76" s="28">
        <f t="shared" ref="L76:L100" si="19">I76+H76</f>
        <v>54.699999999999996</v>
      </c>
    </row>
    <row r="77" spans="1:12" ht="17.25">
      <c r="A77" s="39">
        <v>94965</v>
      </c>
      <c r="B77" s="36" t="s">
        <v>61</v>
      </c>
      <c r="C77" s="39" t="s">
        <v>72</v>
      </c>
      <c r="D77" s="37" t="s">
        <v>156</v>
      </c>
      <c r="E77" s="40">
        <v>0.3</v>
      </c>
      <c r="F77" s="40">
        <v>239</v>
      </c>
      <c r="G77" s="27">
        <v>102.4</v>
      </c>
      <c r="H77" s="38">
        <f t="shared" si="16"/>
        <v>71.7</v>
      </c>
      <c r="I77" s="38">
        <f t="shared" si="17"/>
        <v>30.72</v>
      </c>
      <c r="J77" s="26">
        <f t="shared" si="18"/>
        <v>127.74846600000001</v>
      </c>
      <c r="L77" s="28">
        <f t="shared" si="19"/>
        <v>102.42</v>
      </c>
    </row>
    <row r="78" spans="1:12" ht="17.25">
      <c r="A78" s="39">
        <v>87904</v>
      </c>
      <c r="B78" s="37" t="s">
        <v>96</v>
      </c>
      <c r="C78" s="39" t="s">
        <v>22</v>
      </c>
      <c r="D78" s="37" t="s">
        <v>157</v>
      </c>
      <c r="E78" s="40">
        <v>6</v>
      </c>
      <c r="F78" s="27">
        <v>4.71</v>
      </c>
      <c r="G78" s="27">
        <v>2</v>
      </c>
      <c r="H78" s="38">
        <f t="shared" si="16"/>
        <v>28.259999999999998</v>
      </c>
      <c r="I78" s="38">
        <f t="shared" si="17"/>
        <v>12</v>
      </c>
      <c r="J78" s="26">
        <f t="shared" si="18"/>
        <v>50.216297999999995</v>
      </c>
      <c r="L78" s="28">
        <f t="shared" si="19"/>
        <v>40.26</v>
      </c>
    </row>
    <row r="79" spans="1:12" ht="17.25">
      <c r="A79" s="39">
        <v>87527</v>
      </c>
      <c r="B79" s="37" t="s">
        <v>98</v>
      </c>
      <c r="C79" s="39" t="s">
        <v>52</v>
      </c>
      <c r="D79" s="37" t="s">
        <v>157</v>
      </c>
      <c r="E79" s="40">
        <v>6</v>
      </c>
      <c r="F79" s="27">
        <v>20.190000000000001</v>
      </c>
      <c r="G79" s="27">
        <v>8.65</v>
      </c>
      <c r="H79" s="38">
        <f t="shared" si="16"/>
        <v>121.14000000000001</v>
      </c>
      <c r="I79" s="38">
        <f t="shared" si="17"/>
        <v>51.900000000000006</v>
      </c>
      <c r="J79" s="26">
        <f t="shared" si="18"/>
        <v>215.83279200000004</v>
      </c>
      <c r="L79" s="28">
        <f t="shared" si="19"/>
        <v>173.04000000000002</v>
      </c>
    </row>
    <row r="80" spans="1:12" ht="17.25">
      <c r="A80" s="49">
        <v>88483</v>
      </c>
      <c r="B80" s="37" t="s">
        <v>99</v>
      </c>
      <c r="C80" s="39" t="s">
        <v>101</v>
      </c>
      <c r="D80" s="37" t="s">
        <v>157</v>
      </c>
      <c r="E80" s="40">
        <v>6</v>
      </c>
      <c r="F80" s="27">
        <v>1.78</v>
      </c>
      <c r="G80" s="27">
        <v>0.76</v>
      </c>
      <c r="H80" s="38">
        <f t="shared" si="16"/>
        <v>10.68</v>
      </c>
      <c r="I80" s="38">
        <f t="shared" si="17"/>
        <v>4.5600000000000005</v>
      </c>
      <c r="J80" s="26">
        <f t="shared" si="18"/>
        <v>19.008852000000001</v>
      </c>
      <c r="L80" s="28">
        <f t="shared" si="19"/>
        <v>15.24</v>
      </c>
    </row>
    <row r="81" spans="1:12" ht="17.25">
      <c r="A81" s="49">
        <v>88488</v>
      </c>
      <c r="B81" s="37" t="s">
        <v>100</v>
      </c>
      <c r="C81" s="39" t="s">
        <v>102</v>
      </c>
      <c r="D81" s="37" t="s">
        <v>157</v>
      </c>
      <c r="E81" s="40">
        <v>6</v>
      </c>
      <c r="F81" s="27">
        <v>8.4499999999999993</v>
      </c>
      <c r="G81" s="27">
        <v>3.61</v>
      </c>
      <c r="H81" s="38">
        <f t="shared" si="16"/>
        <v>50.699999999999996</v>
      </c>
      <c r="I81" s="38">
        <f t="shared" si="17"/>
        <v>21.66</v>
      </c>
      <c r="J81" s="26">
        <f t="shared" si="18"/>
        <v>90.254627999999997</v>
      </c>
      <c r="L81" s="28">
        <f t="shared" si="19"/>
        <v>72.36</v>
      </c>
    </row>
    <row r="82" spans="1:12">
      <c r="A82" s="70" t="s">
        <v>34</v>
      </c>
      <c r="B82" s="71"/>
      <c r="C82" s="71"/>
      <c r="D82" s="71"/>
      <c r="E82" s="71"/>
      <c r="F82" s="71"/>
      <c r="G82" s="71"/>
      <c r="H82" s="71"/>
      <c r="I82" s="72"/>
      <c r="J82" s="19">
        <f>SUM(J63:J81)</f>
        <v>10010.906508949998</v>
      </c>
      <c r="L82" s="28">
        <f t="shared" si="19"/>
        <v>0</v>
      </c>
    </row>
    <row r="83" spans="1:12">
      <c r="A83" s="54"/>
      <c r="B83" s="54" t="s">
        <v>146</v>
      </c>
      <c r="C83" s="67" t="s">
        <v>147</v>
      </c>
      <c r="D83" s="68"/>
      <c r="E83" s="68"/>
      <c r="F83" s="68"/>
      <c r="G83" s="68"/>
      <c r="H83" s="68"/>
      <c r="I83" s="69"/>
      <c r="J83" s="54"/>
      <c r="L83" s="28">
        <f t="shared" si="19"/>
        <v>0</v>
      </c>
    </row>
    <row r="84" spans="1:12" ht="17.25">
      <c r="A84" s="39">
        <v>87477</v>
      </c>
      <c r="B84" s="37" t="s">
        <v>148</v>
      </c>
      <c r="C84" s="39" t="s">
        <v>51</v>
      </c>
      <c r="D84" s="37" t="s">
        <v>157</v>
      </c>
      <c r="E84" s="40">
        <v>4.5</v>
      </c>
      <c r="F84" s="27">
        <v>23.62</v>
      </c>
      <c r="G84" s="27">
        <v>10</v>
      </c>
      <c r="H84" s="62">
        <f>F84*E84</f>
        <v>106.29</v>
      </c>
      <c r="I84" s="62">
        <f>G84*E84</f>
        <v>45</v>
      </c>
      <c r="J84" s="62">
        <f>L84*0.2473+L84</f>
        <v>188.70401700000002</v>
      </c>
      <c r="L84" s="28">
        <f t="shared" si="19"/>
        <v>151.29000000000002</v>
      </c>
    </row>
    <row r="85" spans="1:12" ht="17.25">
      <c r="A85" s="39">
        <v>87871</v>
      </c>
      <c r="B85" s="37" t="s">
        <v>149</v>
      </c>
      <c r="C85" s="39" t="s">
        <v>31</v>
      </c>
      <c r="D85" s="37" t="s">
        <v>157</v>
      </c>
      <c r="E85" s="40">
        <v>9</v>
      </c>
      <c r="F85" s="27">
        <v>8.64</v>
      </c>
      <c r="G85" s="27">
        <v>3.7</v>
      </c>
      <c r="H85" s="62">
        <f t="shared" ref="H85:H90" si="20">F85*E85</f>
        <v>77.760000000000005</v>
      </c>
      <c r="I85" s="62">
        <f t="shared" ref="I85:I90" si="21">G85*E85</f>
        <v>33.300000000000004</v>
      </c>
      <c r="J85" s="62">
        <f t="shared" ref="J85:J90" si="22">L85*0.2473+L85</f>
        <v>138.525138</v>
      </c>
      <c r="L85" s="28">
        <f t="shared" si="19"/>
        <v>111.06</v>
      </c>
    </row>
    <row r="86" spans="1:12" ht="17.25">
      <c r="A86" s="39">
        <v>87527</v>
      </c>
      <c r="B86" s="37" t="s">
        <v>150</v>
      </c>
      <c r="C86" s="39" t="s">
        <v>52</v>
      </c>
      <c r="D86" s="37" t="s">
        <v>157</v>
      </c>
      <c r="E86" s="40">
        <v>9</v>
      </c>
      <c r="F86" s="27">
        <v>20.190000000000001</v>
      </c>
      <c r="G86" s="27">
        <v>8.65</v>
      </c>
      <c r="H86" s="62">
        <f t="shared" si="20"/>
        <v>181.71</v>
      </c>
      <c r="I86" s="62">
        <f t="shared" si="21"/>
        <v>77.850000000000009</v>
      </c>
      <c r="J86" s="62">
        <f t="shared" si="22"/>
        <v>323.749188</v>
      </c>
      <c r="L86" s="28">
        <f t="shared" si="19"/>
        <v>259.56</v>
      </c>
    </row>
    <row r="87" spans="1:12" ht="17.25">
      <c r="A87" s="49">
        <v>88483</v>
      </c>
      <c r="B87" s="37" t="s">
        <v>151</v>
      </c>
      <c r="C87" s="39" t="s">
        <v>101</v>
      </c>
      <c r="D87" s="37" t="s">
        <v>157</v>
      </c>
      <c r="E87" s="40">
        <v>15</v>
      </c>
      <c r="F87" s="27">
        <v>1.78</v>
      </c>
      <c r="G87" s="27">
        <v>0.76</v>
      </c>
      <c r="H87" s="62">
        <f t="shared" si="20"/>
        <v>26.7</v>
      </c>
      <c r="I87" s="62">
        <f t="shared" si="21"/>
        <v>11.4</v>
      </c>
      <c r="J87" s="62">
        <f t="shared" si="22"/>
        <v>47.522130000000004</v>
      </c>
      <c r="L87" s="28">
        <f t="shared" si="19"/>
        <v>38.1</v>
      </c>
    </row>
    <row r="88" spans="1:12" ht="17.25">
      <c r="A88" s="49">
        <v>88488</v>
      </c>
      <c r="B88" s="37" t="s">
        <v>152</v>
      </c>
      <c r="C88" s="39" t="s">
        <v>102</v>
      </c>
      <c r="D88" s="37" t="s">
        <v>157</v>
      </c>
      <c r="E88" s="40">
        <v>15</v>
      </c>
      <c r="F88" s="27">
        <v>8.4499999999999993</v>
      </c>
      <c r="G88" s="27">
        <v>3.61</v>
      </c>
      <c r="H88" s="62">
        <f t="shared" si="20"/>
        <v>126.74999999999999</v>
      </c>
      <c r="I88" s="62">
        <f t="shared" si="21"/>
        <v>54.15</v>
      </c>
      <c r="J88" s="62">
        <f t="shared" si="22"/>
        <v>225.63656999999998</v>
      </c>
      <c r="L88" s="28">
        <f t="shared" si="19"/>
        <v>180.89999999999998</v>
      </c>
    </row>
    <row r="89" spans="1:12" ht="17.25">
      <c r="A89" s="61">
        <v>97622</v>
      </c>
      <c r="B89" s="37" t="s">
        <v>153</v>
      </c>
      <c r="C89" s="39" t="s">
        <v>154</v>
      </c>
      <c r="D89" s="37" t="s">
        <v>158</v>
      </c>
      <c r="E89" s="40">
        <v>2</v>
      </c>
      <c r="F89" s="27">
        <v>28.03</v>
      </c>
      <c r="G89" s="27">
        <v>12.01</v>
      </c>
      <c r="H89" s="62">
        <f t="shared" si="20"/>
        <v>56.06</v>
      </c>
      <c r="I89" s="62">
        <f t="shared" si="21"/>
        <v>24.02</v>
      </c>
      <c r="J89" s="62">
        <f t="shared" si="22"/>
        <v>99.883783999999991</v>
      </c>
      <c r="L89" s="28">
        <f t="shared" si="19"/>
        <v>80.08</v>
      </c>
    </row>
    <row r="90" spans="1:12" ht="17.25">
      <c r="A90" s="39">
        <v>91341</v>
      </c>
      <c r="B90" s="37" t="s">
        <v>159</v>
      </c>
      <c r="C90" s="39" t="s">
        <v>73</v>
      </c>
      <c r="D90" s="37" t="s">
        <v>157</v>
      </c>
      <c r="E90" s="40">
        <v>1.68</v>
      </c>
      <c r="F90" s="27">
        <v>468.17</v>
      </c>
      <c r="G90" s="27">
        <v>200.65</v>
      </c>
      <c r="H90" s="62">
        <f t="shared" si="20"/>
        <v>786.52560000000005</v>
      </c>
      <c r="I90" s="62">
        <f t="shared" si="21"/>
        <v>337.09199999999998</v>
      </c>
      <c r="J90" s="62">
        <f t="shared" si="22"/>
        <v>1401.4882324800001</v>
      </c>
      <c r="L90" s="28">
        <f t="shared" si="19"/>
        <v>1123.6176</v>
      </c>
    </row>
    <row r="91" spans="1:12">
      <c r="A91" s="70" t="s">
        <v>34</v>
      </c>
      <c r="B91" s="71"/>
      <c r="C91" s="71"/>
      <c r="D91" s="71"/>
      <c r="E91" s="71"/>
      <c r="F91" s="71"/>
      <c r="G91" s="71"/>
      <c r="H91" s="71"/>
      <c r="I91" s="72"/>
      <c r="J91" s="19">
        <f>SUM(J84:J90)</f>
        <v>2425.5090594800004</v>
      </c>
      <c r="L91" s="28">
        <f t="shared" si="19"/>
        <v>0</v>
      </c>
    </row>
    <row r="92" spans="1:12">
      <c r="A92" s="54"/>
      <c r="B92" s="54" t="s">
        <v>160</v>
      </c>
      <c r="C92" s="67" t="s">
        <v>161</v>
      </c>
      <c r="D92" s="68"/>
      <c r="E92" s="68"/>
      <c r="F92" s="68"/>
      <c r="G92" s="68"/>
      <c r="H92" s="68"/>
      <c r="I92" s="69"/>
      <c r="J92" s="54"/>
      <c r="L92" s="28">
        <f t="shared" si="19"/>
        <v>0</v>
      </c>
    </row>
    <row r="93" spans="1:12" ht="17.25">
      <c r="A93" s="39">
        <v>94965</v>
      </c>
      <c r="B93" s="36" t="s">
        <v>162</v>
      </c>
      <c r="C93" s="39" t="s">
        <v>72</v>
      </c>
      <c r="D93" s="37" t="s">
        <v>156</v>
      </c>
      <c r="E93" s="40">
        <v>0.25</v>
      </c>
      <c r="F93" s="40">
        <v>239</v>
      </c>
      <c r="G93" s="27">
        <v>102.4</v>
      </c>
      <c r="H93" s="38">
        <f t="shared" ref="H93" si="23">F93*E93</f>
        <v>59.75</v>
      </c>
      <c r="I93" s="38">
        <f t="shared" ref="I93" si="24">G93*E93</f>
        <v>25.6</v>
      </c>
      <c r="J93" s="26">
        <f>L93*0.2473+L93</f>
        <v>106.457055</v>
      </c>
      <c r="L93" s="28">
        <f t="shared" si="19"/>
        <v>85.35</v>
      </c>
    </row>
    <row r="94" spans="1:12" ht="17.25">
      <c r="A94" s="39"/>
      <c r="B94" s="36" t="s">
        <v>163</v>
      </c>
      <c r="C94" s="39" t="s">
        <v>166</v>
      </c>
      <c r="D94" s="37" t="s">
        <v>157</v>
      </c>
      <c r="E94" s="40">
        <v>27.27</v>
      </c>
      <c r="F94" s="40">
        <v>189.7</v>
      </c>
      <c r="G94" s="27">
        <v>81.3</v>
      </c>
      <c r="H94" s="38">
        <f t="shared" ref="H94:H96" si="25">F94*E94</f>
        <v>5173.1189999999997</v>
      </c>
      <c r="I94" s="38">
        <f t="shared" ref="I94:I96" si="26">G94*E94</f>
        <v>2217.0509999999999</v>
      </c>
      <c r="J94" s="26">
        <f t="shared" ref="J94:J96" si="27">L94*0.2473+L94</f>
        <v>9217.7590409999993</v>
      </c>
      <c r="L94" s="28">
        <f t="shared" si="19"/>
        <v>7390.17</v>
      </c>
    </row>
    <row r="95" spans="1:12" ht="17.25">
      <c r="A95" s="39"/>
      <c r="B95" s="36" t="s">
        <v>164</v>
      </c>
      <c r="C95" s="39" t="s">
        <v>167</v>
      </c>
      <c r="D95" s="37" t="s">
        <v>157</v>
      </c>
      <c r="E95" s="40">
        <v>27.27</v>
      </c>
      <c r="F95" s="40">
        <v>158.80000000000001</v>
      </c>
      <c r="G95" s="27">
        <v>68</v>
      </c>
      <c r="H95" s="38">
        <f t="shared" si="25"/>
        <v>4330.4760000000006</v>
      </c>
      <c r="I95" s="38">
        <f t="shared" si="26"/>
        <v>1854.36</v>
      </c>
      <c r="J95" s="26">
        <f t="shared" si="27"/>
        <v>7714.3459428000006</v>
      </c>
      <c r="L95" s="28">
        <f t="shared" si="19"/>
        <v>6184.8360000000002</v>
      </c>
    </row>
    <row r="96" spans="1:12">
      <c r="A96" s="39"/>
      <c r="B96" s="36" t="s">
        <v>165</v>
      </c>
      <c r="C96" s="39" t="s">
        <v>168</v>
      </c>
      <c r="D96" s="37" t="s">
        <v>15</v>
      </c>
      <c r="E96" s="40">
        <v>10</v>
      </c>
      <c r="F96" s="40">
        <v>17</v>
      </c>
      <c r="G96" s="27">
        <v>7</v>
      </c>
      <c r="H96" s="38">
        <f t="shared" si="25"/>
        <v>170</v>
      </c>
      <c r="I96" s="38">
        <f t="shared" si="26"/>
        <v>70</v>
      </c>
      <c r="J96" s="26">
        <f t="shared" si="27"/>
        <v>299.35199999999998</v>
      </c>
      <c r="L96" s="28">
        <f t="shared" si="19"/>
        <v>240</v>
      </c>
    </row>
    <row r="97" spans="1:12">
      <c r="A97" s="70" t="s">
        <v>34</v>
      </c>
      <c r="B97" s="71"/>
      <c r="C97" s="71"/>
      <c r="D97" s="71"/>
      <c r="E97" s="71"/>
      <c r="F97" s="71"/>
      <c r="G97" s="71"/>
      <c r="H97" s="71"/>
      <c r="I97" s="72"/>
      <c r="J97" s="19">
        <f>SUM(J93:J96)</f>
        <v>17337.914038800001</v>
      </c>
      <c r="L97" s="28">
        <f t="shared" si="19"/>
        <v>0</v>
      </c>
    </row>
    <row r="98" spans="1:12">
      <c r="L98" s="28">
        <f t="shared" si="19"/>
        <v>0</v>
      </c>
    </row>
    <row r="99" spans="1:12">
      <c r="A99" s="70" t="s">
        <v>32</v>
      </c>
      <c r="B99" s="71"/>
      <c r="C99" s="71"/>
      <c r="D99" s="71"/>
      <c r="E99" s="71"/>
      <c r="F99" s="71"/>
      <c r="G99" s="71"/>
      <c r="H99" s="71"/>
      <c r="I99" s="72"/>
      <c r="J99" s="19">
        <f>J17+J25+J29+J44+J47+J60+J82+J91+J97</f>
        <v>60652.059925549991</v>
      </c>
      <c r="L99" s="28">
        <f t="shared" si="19"/>
        <v>0</v>
      </c>
    </row>
    <row r="100" spans="1:12">
      <c r="L100" s="28">
        <f t="shared" si="19"/>
        <v>0</v>
      </c>
    </row>
    <row r="101" spans="1:12">
      <c r="C101" s="102" t="s">
        <v>178</v>
      </c>
      <c r="D101" s="102"/>
      <c r="E101" s="102"/>
      <c r="F101" s="102"/>
      <c r="G101" s="102"/>
      <c r="H101" s="102"/>
      <c r="I101" s="102"/>
      <c r="J101" s="102"/>
      <c r="K101" s="102"/>
      <c r="L101" s="28">
        <f>SUM(L9:L100)</f>
        <v>48622.103499999997</v>
      </c>
    </row>
    <row r="103" spans="1:12">
      <c r="D103" s="73" t="s">
        <v>170</v>
      </c>
      <c r="E103" s="73"/>
      <c r="F103" s="73"/>
      <c r="G103" s="73"/>
      <c r="H103" s="73"/>
      <c r="I103" s="73"/>
      <c r="J103" s="73"/>
    </row>
    <row r="113" spans="3:9">
      <c r="C113" s="24" t="s">
        <v>171</v>
      </c>
      <c r="F113" s="66" t="s">
        <v>173</v>
      </c>
      <c r="G113" s="66"/>
      <c r="H113" s="66"/>
      <c r="I113" s="66"/>
    </row>
    <row r="114" spans="3:9">
      <c r="C114" s="24" t="s">
        <v>172</v>
      </c>
      <c r="F114" s="66" t="s">
        <v>174</v>
      </c>
      <c r="G114" s="66"/>
      <c r="H114" s="66"/>
      <c r="I114" s="66"/>
    </row>
  </sheetData>
  <mergeCells count="39">
    <mergeCell ref="J54:J55"/>
    <mergeCell ref="A60:I60"/>
    <mergeCell ref="A44:I44"/>
    <mergeCell ref="A29:I29"/>
    <mergeCell ref="A30:J31"/>
    <mergeCell ref="A82:I82"/>
    <mergeCell ref="C83:I83"/>
    <mergeCell ref="A91:I91"/>
    <mergeCell ref="E54:E55"/>
    <mergeCell ref="B54:B55"/>
    <mergeCell ref="C61:I61"/>
    <mergeCell ref="A54:A55"/>
    <mergeCell ref="D54:D55"/>
    <mergeCell ref="F54:F55"/>
    <mergeCell ref="G54:G55"/>
    <mergeCell ref="H54:H55"/>
    <mergeCell ref="I54:I55"/>
    <mergeCell ref="A47:I47"/>
    <mergeCell ref="C49:J49"/>
    <mergeCell ref="A17:I17"/>
    <mergeCell ref="A1:J1"/>
    <mergeCell ref="A3:J3"/>
    <mergeCell ref="A4:J4"/>
    <mergeCell ref="A5:A6"/>
    <mergeCell ref="B5:B6"/>
    <mergeCell ref="C5:C6"/>
    <mergeCell ref="D5:D6"/>
    <mergeCell ref="E5:E6"/>
    <mergeCell ref="F5:G5"/>
    <mergeCell ref="H5:I5"/>
    <mergeCell ref="C7:I7"/>
    <mergeCell ref="A25:I25"/>
    <mergeCell ref="F114:I114"/>
    <mergeCell ref="C92:I92"/>
    <mergeCell ref="A97:I97"/>
    <mergeCell ref="A99:I99"/>
    <mergeCell ref="D103:J103"/>
    <mergeCell ref="F113:I113"/>
    <mergeCell ref="C101:K101"/>
  </mergeCells>
  <pageMargins left="0.31496062992125984" right="0.31496062992125984" top="1.0629921259842521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C30" sqref="C30"/>
    </sheetView>
  </sheetViews>
  <sheetFormatPr defaultRowHeight="15"/>
  <cols>
    <col min="1" max="1" width="5.42578125" customWidth="1"/>
    <col min="2" max="2" width="60" customWidth="1"/>
    <col min="3" max="3" width="7.85546875" customWidth="1"/>
    <col min="4" max="4" width="12.85546875" customWidth="1"/>
    <col min="5" max="5" width="7.140625" customWidth="1"/>
    <col min="6" max="6" width="9.85546875" customWidth="1"/>
    <col min="7" max="7" width="7" customWidth="1"/>
    <col min="8" max="8" width="10.140625" customWidth="1"/>
    <col min="9" max="9" width="6.7109375" customWidth="1"/>
    <col min="10" max="10" width="10.140625" bestFit="1" customWidth="1"/>
  </cols>
  <sheetData>
    <row r="1" spans="1:10">
      <c r="A1" s="100" t="s">
        <v>35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>
      <c r="A2" s="100" t="s">
        <v>36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>
      <c r="A3" s="89" t="s">
        <v>53</v>
      </c>
      <c r="B3" s="89"/>
      <c r="C3" s="89"/>
      <c r="D3" s="89"/>
      <c r="E3" s="89"/>
      <c r="F3" s="89"/>
      <c r="G3" s="89"/>
      <c r="H3" s="89"/>
      <c r="I3" s="89"/>
      <c r="J3" s="89"/>
    </row>
    <row r="4" spans="1:10">
      <c r="A4" s="89" t="s">
        <v>176</v>
      </c>
      <c r="B4" s="89"/>
      <c r="C4" s="89"/>
      <c r="D4" s="89"/>
      <c r="E4" s="89"/>
      <c r="F4" s="89"/>
      <c r="G4" s="89"/>
      <c r="H4" s="89"/>
      <c r="I4" s="89"/>
      <c r="J4" s="89"/>
    </row>
    <row r="5" spans="1:10">
      <c r="A5" s="12"/>
      <c r="B5" s="12"/>
      <c r="C5" s="13" t="s">
        <v>37</v>
      </c>
      <c r="D5" s="13" t="s">
        <v>38</v>
      </c>
      <c r="E5" s="90" t="s">
        <v>39</v>
      </c>
      <c r="F5" s="92"/>
      <c r="G5" s="92"/>
      <c r="H5" s="92"/>
      <c r="I5" s="92"/>
      <c r="J5" s="92"/>
    </row>
    <row r="6" spans="1:10">
      <c r="A6" s="13" t="s">
        <v>40</v>
      </c>
      <c r="B6" s="13" t="s">
        <v>41</v>
      </c>
      <c r="C6" s="13" t="s">
        <v>42</v>
      </c>
      <c r="D6" s="13" t="s">
        <v>43</v>
      </c>
      <c r="E6" s="90" t="s">
        <v>44</v>
      </c>
      <c r="F6" s="91"/>
      <c r="G6" s="90" t="s">
        <v>45</v>
      </c>
      <c r="H6" s="91"/>
      <c r="I6" s="90" t="s">
        <v>49</v>
      </c>
      <c r="J6" s="91"/>
    </row>
    <row r="7" spans="1:10">
      <c r="A7" s="12"/>
      <c r="B7" s="12"/>
      <c r="C7" s="12"/>
      <c r="D7" s="12"/>
      <c r="E7" s="13" t="s">
        <v>42</v>
      </c>
      <c r="F7" s="13" t="s">
        <v>46</v>
      </c>
      <c r="G7" s="13" t="s">
        <v>42</v>
      </c>
      <c r="H7" s="13" t="s">
        <v>46</v>
      </c>
      <c r="I7" s="13" t="s">
        <v>42</v>
      </c>
      <c r="J7" s="13" t="s">
        <v>46</v>
      </c>
    </row>
    <row r="8" spans="1:10">
      <c r="A8" s="4"/>
      <c r="B8" s="5"/>
      <c r="C8" s="5"/>
      <c r="D8" s="5"/>
      <c r="E8" s="5"/>
      <c r="F8" s="5"/>
      <c r="G8" s="5"/>
      <c r="H8" s="5"/>
      <c r="I8" s="5"/>
      <c r="J8" s="5"/>
    </row>
    <row r="9" spans="1:10">
      <c r="A9" s="18" t="s">
        <v>11</v>
      </c>
      <c r="B9" s="6" t="str">
        <f>Plan1!C7</f>
        <v>DEPÓSITOS DE RESÍDUO E ABRIGO PARA GERADOR</v>
      </c>
      <c r="C9" s="7">
        <f>D9*100/D16</f>
        <v>50.909614941285916</v>
      </c>
      <c r="D9" s="7">
        <v>30877.73</v>
      </c>
      <c r="E9" s="8">
        <v>100</v>
      </c>
      <c r="F9" s="7">
        <f>D9</f>
        <v>30877.73</v>
      </c>
      <c r="G9" s="8"/>
      <c r="H9" s="7"/>
      <c r="I9" s="8"/>
      <c r="J9" s="7"/>
    </row>
    <row r="10" spans="1:10">
      <c r="A10" s="18" t="s">
        <v>74</v>
      </c>
      <c r="B10" s="6" t="str">
        <f>Plan1!C61</f>
        <v>PAVIMENTAÇÃO PARA EMBARQUE E DESEMBARQUE DE AMBULÂNCIA E PASSEIO PÚBLICO</v>
      </c>
      <c r="C10" s="7">
        <f>D10*100/D16</f>
        <v>16.505468361303024</v>
      </c>
      <c r="D10" s="7">
        <f>Plan1!J82</f>
        <v>10010.906508949998</v>
      </c>
      <c r="E10" s="8"/>
      <c r="F10" s="7"/>
      <c r="G10" s="8">
        <v>100</v>
      </c>
      <c r="H10" s="7">
        <f>D10</f>
        <v>10010.906508949998</v>
      </c>
      <c r="I10" s="8"/>
      <c r="J10" s="7"/>
    </row>
    <row r="11" spans="1:10">
      <c r="A11" s="18" t="s">
        <v>146</v>
      </c>
      <c r="B11" s="6" t="str">
        <f>Plan1!C83</f>
        <v>ADAPTAÇÃO INTERNA PARA INSTALAÇÃO DE ROUPARIA E ESTOCAGEM DE MEDICAMENTOS</v>
      </c>
      <c r="C11" s="7">
        <f>D11*100/D16</f>
        <v>3.9990547315080276</v>
      </c>
      <c r="D11" s="7">
        <f>Plan1!J91</f>
        <v>2425.5090594800004</v>
      </c>
      <c r="E11" s="8"/>
      <c r="F11" s="7"/>
      <c r="G11" s="8">
        <v>100</v>
      </c>
      <c r="H11" s="7">
        <f>D11</f>
        <v>2425.5090594800004</v>
      </c>
      <c r="I11" s="8"/>
      <c r="J11" s="7"/>
    </row>
    <row r="12" spans="1:10">
      <c r="A12" s="18" t="s">
        <v>160</v>
      </c>
      <c r="B12" s="6" t="str">
        <f>Plan1!C92</f>
        <v>CONSTRUÇÃO DE COBERTURA PARA EMBARQUE E DESEMBARQUE DE AMBULÂNCIA</v>
      </c>
      <c r="C12" s="7">
        <f>D12*100/D16</f>
        <v>28.585861965903042</v>
      </c>
      <c r="D12" s="7">
        <f>Plan1!J97</f>
        <v>17337.914038800001</v>
      </c>
      <c r="E12" s="8"/>
      <c r="F12" s="7"/>
      <c r="G12" s="8"/>
      <c r="H12" s="7"/>
      <c r="I12" s="8">
        <v>100</v>
      </c>
      <c r="J12" s="7">
        <f>D12</f>
        <v>17337.914038800001</v>
      </c>
    </row>
    <row r="13" spans="1:10">
      <c r="A13" s="14"/>
      <c r="B13" s="15"/>
      <c r="C13" s="16"/>
      <c r="E13" s="17"/>
      <c r="F13" s="16"/>
      <c r="G13" s="17"/>
      <c r="H13" s="16"/>
      <c r="I13" s="17"/>
      <c r="J13" s="16"/>
    </row>
    <row r="14" spans="1:10">
      <c r="A14" s="2"/>
      <c r="B14" s="2"/>
      <c r="C14" s="9"/>
      <c r="D14" s="10"/>
      <c r="E14" s="11"/>
      <c r="F14" s="2"/>
      <c r="G14" s="11"/>
      <c r="H14" s="2"/>
      <c r="I14" s="11"/>
      <c r="J14" s="2"/>
    </row>
    <row r="15" spans="1:10">
      <c r="A15" s="96" t="s">
        <v>8</v>
      </c>
      <c r="B15" s="3" t="s">
        <v>47</v>
      </c>
      <c r="C15" s="98">
        <f>C9+C10+C11+C12</f>
        <v>100</v>
      </c>
      <c r="D15" s="20"/>
      <c r="E15" s="8">
        <f>C9</f>
        <v>50.909614941285916</v>
      </c>
      <c r="F15" s="7">
        <f>SUM(F9:F14)</f>
        <v>30877.73</v>
      </c>
      <c r="G15" s="8">
        <f>C10+C11</f>
        <v>20.504523092811052</v>
      </c>
      <c r="H15" s="7">
        <f>H10+H11</f>
        <v>12436.415568429999</v>
      </c>
      <c r="I15" s="8">
        <f>C12</f>
        <v>28.585861965903042</v>
      </c>
      <c r="J15" s="7">
        <f>J12</f>
        <v>17337.914038800001</v>
      </c>
    </row>
    <row r="16" spans="1:10">
      <c r="A16" s="97"/>
      <c r="B16" s="3" t="s">
        <v>48</v>
      </c>
      <c r="C16" s="99"/>
      <c r="D16" s="21">
        <f>SUM(D9:D12)</f>
        <v>60652.059607229996</v>
      </c>
      <c r="E16" s="8">
        <f>E15</f>
        <v>50.909614941285916</v>
      </c>
      <c r="F16" s="7">
        <f>F15</f>
        <v>30877.73</v>
      </c>
      <c r="G16" s="8">
        <f>E16+G15</f>
        <v>71.414138034096965</v>
      </c>
      <c r="H16" s="7">
        <f>H15+F16</f>
        <v>43314.145568430002</v>
      </c>
      <c r="I16" s="8">
        <f>I15+G16</f>
        <v>100</v>
      </c>
      <c r="J16" s="7">
        <f>J15+H16</f>
        <v>60652.059607230003</v>
      </c>
    </row>
    <row r="17" spans="1:10">
      <c r="A17" s="2"/>
      <c r="B17" s="2"/>
      <c r="C17" s="2"/>
      <c r="D17" s="2"/>
      <c r="E17" s="2"/>
      <c r="F17" s="2"/>
      <c r="G17" s="2"/>
      <c r="H17" s="2"/>
    </row>
    <row r="18" spans="1:10">
      <c r="A18" s="2"/>
      <c r="B18" s="2"/>
      <c r="C18" s="2"/>
      <c r="D18" s="2"/>
      <c r="E18" s="2"/>
      <c r="F18" s="2"/>
      <c r="G18" s="2"/>
      <c r="H18" s="2"/>
    </row>
    <row r="19" spans="1:10">
      <c r="A19" s="2"/>
      <c r="B19" s="2"/>
      <c r="C19" s="2"/>
      <c r="D19" s="2"/>
      <c r="E19" s="2"/>
      <c r="F19" s="2"/>
      <c r="G19" s="2"/>
      <c r="H19" s="2"/>
    </row>
    <row r="20" spans="1:10">
      <c r="A20" s="2"/>
      <c r="B20" s="2"/>
      <c r="C20" s="2"/>
      <c r="D20" s="94" t="str">
        <f>Plan1!D103</f>
        <v>Capão Bonito do Sul, 06 de julho de 2018.</v>
      </c>
      <c r="E20" s="94"/>
      <c r="F20" s="94"/>
      <c r="G20" s="94"/>
      <c r="H20" s="94"/>
      <c r="I20" s="94"/>
      <c r="J20" s="94"/>
    </row>
    <row r="21" spans="1:10">
      <c r="A21" s="2"/>
      <c r="B21" s="2"/>
      <c r="C21" s="2"/>
      <c r="D21" s="2"/>
      <c r="E21" s="2"/>
      <c r="F21" s="2"/>
      <c r="G21" s="2"/>
      <c r="H21" s="2"/>
    </row>
    <row r="22" spans="1:10">
      <c r="A22" s="2"/>
      <c r="C22" s="2"/>
      <c r="D22" s="2"/>
      <c r="E22" s="2"/>
      <c r="F22" s="2"/>
      <c r="G22" s="2"/>
      <c r="H22" s="2"/>
    </row>
    <row r="23" spans="1:10">
      <c r="A23" s="2"/>
      <c r="B23" s="2"/>
      <c r="C23" s="2"/>
      <c r="D23" s="2"/>
      <c r="E23" s="2"/>
      <c r="F23" s="95"/>
      <c r="G23" s="95"/>
      <c r="H23" s="95"/>
    </row>
    <row r="24" spans="1:10">
      <c r="A24" s="2"/>
      <c r="B24" s="4" t="s">
        <v>171</v>
      </c>
      <c r="C24" s="5"/>
      <c r="D24" s="93" t="s">
        <v>173</v>
      </c>
      <c r="E24" s="93"/>
      <c r="F24" s="93"/>
      <c r="G24" s="93"/>
      <c r="H24" s="93"/>
      <c r="I24" s="93"/>
    </row>
    <row r="25" spans="1:10">
      <c r="A25" s="2"/>
      <c r="B25" s="4" t="s">
        <v>177</v>
      </c>
      <c r="C25" s="5"/>
      <c r="D25" s="93" t="s">
        <v>174</v>
      </c>
      <c r="E25" s="93"/>
      <c r="F25" s="93"/>
      <c r="G25" s="93"/>
      <c r="H25" s="93"/>
      <c r="I25" s="93"/>
    </row>
    <row r="26" spans="1:10">
      <c r="A26" s="2"/>
      <c r="B26" s="2"/>
      <c r="C26" s="2"/>
      <c r="D26" s="2"/>
      <c r="E26" s="2"/>
      <c r="F26" s="2"/>
      <c r="G26" s="2"/>
      <c r="H26" s="2"/>
    </row>
    <row r="27" spans="1:10">
      <c r="A27" s="5"/>
      <c r="B27" s="5"/>
      <c r="C27" s="5"/>
      <c r="D27" s="5"/>
      <c r="E27" s="5"/>
      <c r="F27" s="5"/>
      <c r="G27" s="5"/>
      <c r="H27" s="5"/>
    </row>
    <row r="28" spans="1:10">
      <c r="A28" s="95"/>
      <c r="B28" s="95"/>
      <c r="C28" s="95"/>
      <c r="D28" s="95"/>
      <c r="E28" s="95"/>
      <c r="F28" s="95"/>
      <c r="G28" s="95"/>
      <c r="H28" s="95"/>
    </row>
    <row r="29" spans="1:10">
      <c r="A29" s="95"/>
      <c r="B29" s="95"/>
      <c r="C29" s="95"/>
      <c r="D29" s="95"/>
      <c r="E29" s="95"/>
      <c r="F29" s="95"/>
      <c r="G29" s="95"/>
      <c r="H29" s="95"/>
    </row>
  </sheetData>
  <mergeCells count="18">
    <mergeCell ref="A1:J1"/>
    <mergeCell ref="A2:J2"/>
    <mergeCell ref="A15:A16"/>
    <mergeCell ref="F23:H23"/>
    <mergeCell ref="A28:D28"/>
    <mergeCell ref="E28:H28"/>
    <mergeCell ref="C15:C16"/>
    <mergeCell ref="D24:I24"/>
    <mergeCell ref="D25:I25"/>
    <mergeCell ref="D20:J20"/>
    <mergeCell ref="A29:D29"/>
    <mergeCell ref="E29:H29"/>
    <mergeCell ref="A3:J3"/>
    <mergeCell ref="A4:J4"/>
    <mergeCell ref="E6:F6"/>
    <mergeCell ref="G6:H6"/>
    <mergeCell ref="E5:J5"/>
    <mergeCell ref="I6:J6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>PM Ibiraiaras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Katia</cp:lastModifiedBy>
  <cp:lastPrinted>2018-07-09T12:34:12Z</cp:lastPrinted>
  <dcterms:created xsi:type="dcterms:W3CDTF">2013-12-20T17:24:47Z</dcterms:created>
  <dcterms:modified xsi:type="dcterms:W3CDTF">2018-07-09T12:34:15Z</dcterms:modified>
</cp:coreProperties>
</file>